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<sst xmlns="http://schemas.openxmlformats.org/spreadsheetml/2006/main" count="165" uniqueCount="73">
  <si>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</si>
  <si>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</si>
  <si>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</si>
  <si>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</si>
  <si>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</si>
  <si>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</si>
  <si>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</si>
  <si>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</si>
  <si>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</si>
  <si>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</si>
  <si>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</si>
  <si>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</si>
  <si>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</si>
  <si>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</si>
  <si>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</si>
  <si>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</si>
  <si>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</si>
  <si>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</si>
  <si>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</si>
  <si>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</si>
  <si>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</si>
  <si>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</si>
  <si>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</si>
  <si>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</si>
  <si>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</si>
  <si>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</si>
  <si>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</si>
  <si>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</si>
  <si>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2013-2014</t>
  </si>
  <si>
    <t>1a DVISIÓ MASCULINA A</t>
  </si>
  <si>
    <t>JOVENTUT AL-VICI A</t>
  </si>
  <si>
    <t>SWEETTRADE A</t>
  </si>
  <si>
    <t>NEW STRIKES</t>
  </si>
  <si>
    <t>DIAGONAL A</t>
  </si>
  <si>
    <t>CATS</t>
  </si>
  <si>
    <t>LES GAVARRES</t>
  </si>
  <si>
    <t>SWEETRADE A</t>
  </si>
  <si>
    <t>DAVID ANSALDO MOLINA</t>
  </si>
  <si>
    <t>SASHA MALDONADO BORI</t>
  </si>
  <si>
    <t>JOAN CREUS MARTORI</t>
  </si>
  <si>
    <t>BORJA HERNANZ SÁNCHEZ</t>
  </si>
  <si>
    <t>RICARDO FRANCO PIQUÉ</t>
  </si>
  <si>
    <t>RAUL GÁLVEZ GALISTEO</t>
  </si>
  <si>
    <t>ARTUR COLOMER SOLER</t>
  </si>
  <si>
    <t>JOAN PIQUÉ REIG</t>
  </si>
  <si>
    <t>VÍCTOR HURTADO FERMÍN</t>
  </si>
  <si>
    <t>DANIEL SORIA SORIA</t>
  </si>
  <si>
    <t>EMILIO RACIONERO GARCÍA</t>
  </si>
  <si>
    <t>MARC CHARCO ORIOL</t>
  </si>
  <si>
    <t>BOENITO BOIRA BUISAN</t>
  </si>
  <si>
    <t>MOISÉS PÉREZ IBÁÑEZ</t>
  </si>
  <si>
    <t>MARCIAL OVIDE MARRON</t>
  </si>
  <si>
    <t>AXEL GUIMÓ MIRANDA</t>
  </si>
  <si>
    <t>ARTURO PABLO SÁNCHEZ COHEN</t>
  </si>
  <si>
    <t>MANUEL HERNÁNDEZ JABALERA</t>
  </si>
  <si>
    <t>PEDRO LÓPEZ MORENO</t>
  </si>
  <si>
    <t>PABLO CABALLERO CORBALÁN</t>
  </si>
  <si>
    <t>RAFEL PUIG MARTÍ</t>
  </si>
  <si>
    <t>XAVIER COMAS MIRET</t>
  </si>
  <si>
    <t>JAVIER DÍEZ PASCUAL</t>
  </si>
  <si>
    <t>JOSEP MARIA CONTIJOC CLAVÉ</t>
  </si>
  <si>
    <t>ALFREDO CADENAS PASTOR</t>
  </si>
  <si>
    <t>JOSÉ MORA GALLEGO</t>
  </si>
  <si>
    <t>ALONSO BALLESTA TEJERO</t>
  </si>
  <si>
    <t>21-des-13</t>
  </si>
  <si>
    <t>FERNANDO GÓMEZ QUIRANTE</t>
  </si>
  <si>
    <t>DAVID GARRIGA PERIS</t>
  </si>
  <si>
    <t>PEDRO TUDELA MARÍN</t>
  </si>
  <si>
    <t>RICARDO GALLEGO CASTILLO</t>
  </si>
  <si>
    <t>PAU ORTEGA SANZ</t>
  </si>
  <si>
    <t>JOAN MANEL BORRULL HERNÁNDEZ</t>
  </si>
  <si>
    <t>DANIEL JORDAN OSUNA</t>
  </si>
  <si>
    <t>EDUARD CUJO BARNILS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</si>
</sst>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9" sqref="C9:G1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41608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2</v>
      </c>
      <c r="F11" s="30"/>
      <c r="G11" s="28" t="s">
        <v>33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7</v>
      </c>
      <c r="F13" s="30"/>
      <c r="G13" s="28" t="s">
        <v>35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CATS</v>
      </c>
      <c r="E15" s="30">
        <v>1</v>
      </c>
      <c r="F15" s="30"/>
      <c r="G15" s="28" t="str">
        <f>G11</f>
        <v>DIAGONAL A</v>
      </c>
      <c r="I15" s="30">
        <v>9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A</v>
      </c>
      <c r="E17" s="30">
        <v>10</v>
      </c>
      <c r="F17" s="30"/>
      <c r="G17" s="28" t="str">
        <f>G13</f>
        <v>LES GAVARRES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SWEETTRADE A</v>
      </c>
      <c r="E19" s="30">
        <v>6</v>
      </c>
      <c r="F19" s="30"/>
      <c r="G19" s="28" t="str">
        <f>C11</f>
        <v>NEW STRIKES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NEW STRIKES</v>
      </c>
      <c r="E21" s="30">
        <v>6</v>
      </c>
      <c r="F21" s="30"/>
      <c r="G21" s="28" t="str">
        <f>C9</f>
        <v>JOVENTUT AL-VICI A</v>
      </c>
      <c r="I21" s="30">
        <v>4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SWEETTRADE A</v>
      </c>
      <c r="E23" s="30">
        <v>3</v>
      </c>
      <c r="F23" s="30"/>
      <c r="G23" s="28" t="str">
        <f>C13</f>
        <v>CATS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LES GAVARRES</v>
      </c>
      <c r="E25" s="30">
        <v>0</v>
      </c>
      <c r="F25" s="30"/>
      <c r="G25" s="28" t="str">
        <f>G11</f>
        <v>DIAGONAL A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SWEETTRADE A</v>
      </c>
      <c r="E27" s="30">
        <v>10</v>
      </c>
      <c r="F27" s="30"/>
      <c r="G27" s="28" t="str">
        <f>G13</f>
        <v>LES GAVARRES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DIAGONAL A</v>
      </c>
      <c r="E29" s="30">
        <v>0</v>
      </c>
      <c r="F29" s="30"/>
      <c r="G29" s="28" t="str">
        <f>C9</f>
        <v>JOVENTUT AL-VICI A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NEW STRIKES</v>
      </c>
      <c r="E31" s="30">
        <v>0</v>
      </c>
      <c r="G31" s="28" t="str">
        <f>C13</f>
        <v>CATS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JOVENTUT AL-VICI A</v>
      </c>
      <c r="E33" s="30">
        <v>7</v>
      </c>
      <c r="G33" s="28" t="str">
        <f>C13</f>
        <v>CATS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LES GAVARRES</v>
      </c>
      <c r="E35" s="30">
        <v>8</v>
      </c>
      <c r="G35" s="28" t="str">
        <f>C11</f>
        <v>NEW STRIKES</v>
      </c>
      <c r="I35" s="30">
        <v>2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DIAGONAL A</v>
      </c>
      <c r="E37" s="30">
        <v>5</v>
      </c>
      <c r="G37" s="28" t="str">
        <f>G9</f>
        <v>SWEETTRADE A</v>
      </c>
      <c r="I37" s="30">
        <v>5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2+10+4+10+7</f>
        <v>33</v>
      </c>
      <c r="F45" s="47"/>
      <c r="G45" s="47"/>
      <c r="H45" s="48">
        <f aca="true" t="shared" si="0" ref="H45:H50">SUM(E45:G45)</f>
        <v>33</v>
      </c>
      <c r="J45" s="1"/>
      <c r="K45" s="1"/>
    </row>
    <row r="46" spans="2:11" ht="21">
      <c r="B46" s="49" t="s">
        <v>33</v>
      </c>
      <c r="C46" s="50"/>
      <c r="D46" s="36"/>
      <c r="E46" s="46">
        <f>8+9+10+0+5</f>
        <v>32</v>
      </c>
      <c r="F46" s="47"/>
      <c r="G46" s="47"/>
      <c r="H46" s="48">
        <f>SUM(E46:G46)</f>
        <v>32</v>
      </c>
      <c r="J46" s="52"/>
      <c r="K46" s="52"/>
    </row>
    <row r="47" spans="2:11" ht="21">
      <c r="B47" s="43" t="s">
        <v>36</v>
      </c>
      <c r="C47" s="53"/>
      <c r="D47" s="54"/>
      <c r="E47" s="46">
        <f>8+6+3+10+5</f>
        <v>32</v>
      </c>
      <c r="F47" s="47"/>
      <c r="G47" s="47"/>
      <c r="H47" s="48">
        <f>SUM(E47:G47)</f>
        <v>32</v>
      </c>
      <c r="J47" s="52"/>
      <c r="K47" s="52"/>
    </row>
    <row r="48" spans="2:11" ht="21">
      <c r="B48" s="43" t="s">
        <v>34</v>
      </c>
      <c r="C48" s="53"/>
      <c r="D48" s="54"/>
      <c r="E48" s="46">
        <f>7+1+7+10+3</f>
        <v>28</v>
      </c>
      <c r="F48" s="47"/>
      <c r="G48" s="47"/>
      <c r="H48" s="48">
        <f t="shared" si="0"/>
        <v>28</v>
      </c>
      <c r="J48" s="52"/>
      <c r="K48" s="52"/>
    </row>
    <row r="49" spans="2:11" ht="21">
      <c r="B49" s="43" t="s">
        <v>32</v>
      </c>
      <c r="C49" s="44"/>
      <c r="D49" s="45"/>
      <c r="E49" s="46">
        <f>2+4+6+0+2</f>
        <v>14</v>
      </c>
      <c r="F49" s="51"/>
      <c r="G49" s="51"/>
      <c r="H49" s="48">
        <f t="shared" si="0"/>
        <v>14</v>
      </c>
      <c r="J49" s="52"/>
      <c r="K49" s="52"/>
    </row>
    <row r="50" spans="2:11" ht="21">
      <c r="B50" s="43" t="s">
        <v>35</v>
      </c>
      <c r="C50" s="44"/>
      <c r="D50" s="45"/>
      <c r="E50" s="46">
        <f>3+0+0+0+8</f>
        <v>11</v>
      </c>
      <c r="F50" s="47"/>
      <c r="G50" s="47"/>
      <c r="H50" s="48">
        <f t="shared" si="0"/>
        <v>11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2">
      <selection activeCell="C40" sqref="C4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64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2</v>
      </c>
      <c r="F11" s="30"/>
      <c r="G11" s="28" t="s">
        <v>33</v>
      </c>
      <c r="I11" s="30">
        <v>8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CATS</v>
      </c>
      <c r="E15" s="30">
        <v>3</v>
      </c>
      <c r="F15" s="30"/>
      <c r="G15" s="28" t="str">
        <f>G11</f>
        <v>DIAGONAL A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 AL-VICI A</v>
      </c>
      <c r="E17" s="30">
        <v>4</v>
      </c>
      <c r="F17" s="30"/>
      <c r="G17" s="28" t="str">
        <f>G13</f>
        <v>LES GAVARRES</v>
      </c>
      <c r="I17" s="30">
        <v>6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SWEETTRADE A</v>
      </c>
      <c r="E19" s="30">
        <v>8</v>
      </c>
      <c r="F19" s="30"/>
      <c r="G19" s="28" t="str">
        <f>C11</f>
        <v>NEW STRIKES</v>
      </c>
      <c r="I19" s="30">
        <v>2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NEW STRIKES</v>
      </c>
      <c r="E21" s="30">
        <v>4</v>
      </c>
      <c r="F21" s="30"/>
      <c r="G21" s="28" t="str">
        <f>C9</f>
        <v>JOVENTUT AL-VICI A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SWEETTRADE A</v>
      </c>
      <c r="E23" s="30">
        <v>7</v>
      </c>
      <c r="F23" s="30"/>
      <c r="G23" s="28" t="str">
        <f>C13</f>
        <v>CATS</v>
      </c>
      <c r="I23" s="30">
        <v>3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LES GAVARRES</v>
      </c>
      <c r="E25" s="30">
        <v>2</v>
      </c>
      <c r="F25" s="30"/>
      <c r="G25" s="28" t="str">
        <f>G11</f>
        <v>DIAGONAL A</v>
      </c>
      <c r="I25" s="30">
        <v>8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SWEETTRADE A</v>
      </c>
      <c r="E27" s="30">
        <v>8</v>
      </c>
      <c r="F27" s="30"/>
      <c r="G27" s="28" t="str">
        <f>G13</f>
        <v>LES GAVARRES</v>
      </c>
      <c r="I27" s="30">
        <v>2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DIAGONAL A</v>
      </c>
      <c r="E29" s="30">
        <v>8</v>
      </c>
      <c r="F29" s="30"/>
      <c r="G29" s="28" t="str">
        <f>C9</f>
        <v>JOVENTUT AL-VICI A</v>
      </c>
      <c r="I29" s="30">
        <v>2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NEW STRIKES</v>
      </c>
      <c r="E31" s="30">
        <v>8</v>
      </c>
      <c r="G31" s="28" t="str">
        <f>C13</f>
        <v>CATS</v>
      </c>
      <c r="I31" s="30">
        <v>2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 AL-VICI A</v>
      </c>
      <c r="E33" s="30">
        <v>7</v>
      </c>
      <c r="G33" s="28" t="str">
        <f>C13</f>
        <v>CATS</v>
      </c>
      <c r="I33" s="30">
        <v>3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LES GAVARRES</v>
      </c>
      <c r="E35" s="30">
        <v>4</v>
      </c>
      <c r="G35" s="28" t="str">
        <f>C11</f>
        <v>NEW STRIKES</v>
      </c>
      <c r="I35" s="30">
        <v>6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DIAGONAL A</v>
      </c>
      <c r="E37" s="30">
        <v>6</v>
      </c>
      <c r="G37" s="28" t="str">
        <f>G9</f>
        <v>SWEETTRADE A</v>
      </c>
      <c r="I37" s="30">
        <v>4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33</v>
      </c>
      <c r="C45" s="44"/>
      <c r="D45" s="45"/>
      <c r="E45" s="46">
        <f>8+9+10+0+5</f>
        <v>32</v>
      </c>
      <c r="F45" s="46">
        <f>8+7+8+8+6</f>
        <v>37</v>
      </c>
      <c r="G45" s="47"/>
      <c r="H45" s="48">
        <f aca="true" t="shared" si="0" ref="H45:H50">SUM(E45:G45)</f>
        <v>69</v>
      </c>
      <c r="J45" s="1"/>
      <c r="K45" s="1"/>
    </row>
    <row r="46" spans="2:11" ht="21">
      <c r="B46" s="49" t="s">
        <v>30</v>
      </c>
      <c r="C46" s="50"/>
      <c r="D46" s="36"/>
      <c r="E46" s="46">
        <f>2+10+4+10+7</f>
        <v>33</v>
      </c>
      <c r="F46" s="46">
        <f>9+4+6+2+7</f>
        <v>28</v>
      </c>
      <c r="G46" s="51"/>
      <c r="H46" s="48">
        <f t="shared" si="0"/>
        <v>61</v>
      </c>
      <c r="J46" s="52"/>
      <c r="K46" s="52"/>
    </row>
    <row r="47" spans="2:11" ht="21">
      <c r="B47" s="43" t="s">
        <v>36</v>
      </c>
      <c r="C47" s="53"/>
      <c r="D47" s="54"/>
      <c r="E47" s="46">
        <f>8+6+3+10+5</f>
        <v>32</v>
      </c>
      <c r="F47" s="46">
        <f>1+8+7+8+4</f>
        <v>28</v>
      </c>
      <c r="G47" s="47"/>
      <c r="H47" s="48">
        <f t="shared" si="0"/>
        <v>60</v>
      </c>
      <c r="J47" s="52"/>
      <c r="K47" s="52"/>
    </row>
    <row r="48" spans="2:11" ht="21">
      <c r="B48" s="43" t="s">
        <v>34</v>
      </c>
      <c r="C48" s="53"/>
      <c r="D48" s="54"/>
      <c r="E48" s="46">
        <f>7+1+7+10+3</f>
        <v>28</v>
      </c>
      <c r="F48" s="46">
        <f>3+3+3+2+3</f>
        <v>14</v>
      </c>
      <c r="G48" s="51"/>
      <c r="H48" s="48">
        <f t="shared" si="0"/>
        <v>42</v>
      </c>
      <c r="J48" s="52"/>
      <c r="K48" s="52"/>
    </row>
    <row r="49" spans="2:11" ht="21">
      <c r="B49" s="43" t="s">
        <v>32</v>
      </c>
      <c r="C49" s="44"/>
      <c r="D49" s="45"/>
      <c r="E49" s="46">
        <f>2+4+6+0+2</f>
        <v>14</v>
      </c>
      <c r="F49" s="46">
        <f>2+2+4+8+6</f>
        <v>22</v>
      </c>
      <c r="G49" s="47"/>
      <c r="H49" s="48">
        <f t="shared" si="0"/>
        <v>36</v>
      </c>
      <c r="J49" s="52"/>
      <c r="K49" s="52"/>
    </row>
    <row r="50" spans="2:11" ht="21">
      <c r="B50" s="43" t="s">
        <v>35</v>
      </c>
      <c r="C50" s="44"/>
      <c r="D50" s="45"/>
      <c r="E50" s="46">
        <f>3+0+0+0+8</f>
        <v>11</v>
      </c>
      <c r="F50" s="46">
        <f>7+6+2+2+4</f>
        <v>21</v>
      </c>
      <c r="G50" s="47"/>
      <c r="H50" s="48">
        <f t="shared" si="0"/>
        <v>32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J44" sqref="J4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41678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6</v>
      </c>
      <c r="G9" s="28" t="s">
        <v>36</v>
      </c>
      <c r="I9" s="30">
        <v>4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3</v>
      </c>
      <c r="F11" s="30"/>
      <c r="G11" s="28" t="s">
        <v>33</v>
      </c>
      <c r="I11" s="30">
        <v>7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CATS</v>
      </c>
      <c r="E15" s="30">
        <v>2</v>
      </c>
      <c r="F15" s="30"/>
      <c r="G15" s="28" t="str">
        <f>G11</f>
        <v>DIAGONAL A</v>
      </c>
      <c r="I15" s="30">
        <v>8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 AL-VICI A</v>
      </c>
      <c r="E17" s="30">
        <v>10</v>
      </c>
      <c r="F17" s="30"/>
      <c r="G17" s="28" t="str">
        <f>G13</f>
        <v>LES GAVARRES</v>
      </c>
      <c r="I17" s="30">
        <v>0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SWEETRADE A</v>
      </c>
      <c r="E19" s="30">
        <v>5</v>
      </c>
      <c r="F19" s="30"/>
      <c r="G19" s="28" t="str">
        <f>C11</f>
        <v>NEW STRIKES</v>
      </c>
      <c r="I19" s="30">
        <v>5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NEW STRIKES</v>
      </c>
      <c r="E21" s="30">
        <v>3</v>
      </c>
      <c r="F21" s="30"/>
      <c r="G21" s="28" t="str">
        <f>C9</f>
        <v>JOVENTUT AL-VICI A</v>
      </c>
      <c r="I21" s="30">
        <v>7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SWEETRADE A</v>
      </c>
      <c r="E23" s="30">
        <v>10</v>
      </c>
      <c r="F23" s="30"/>
      <c r="G23" s="28" t="str">
        <f>C13</f>
        <v>CATS</v>
      </c>
      <c r="I23" s="30">
        <v>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LES GAVARRES</v>
      </c>
      <c r="E25" s="30">
        <v>0</v>
      </c>
      <c r="F25" s="30"/>
      <c r="G25" s="28" t="str">
        <f>G11</f>
        <v>DIAGONAL A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7.25" customHeight="1">
      <c r="A27" s="27" t="s">
        <v>10</v>
      </c>
      <c r="C27" s="28" t="str">
        <f>G9</f>
        <v>SWEETRADE A</v>
      </c>
      <c r="E27" s="30">
        <v>9</v>
      </c>
      <c r="F27" s="30"/>
      <c r="G27" s="28" t="str">
        <f>G13</f>
        <v>LES GAVARRES</v>
      </c>
      <c r="I27" s="30">
        <v>1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DIAGONAL A</v>
      </c>
      <c r="E29" s="30">
        <v>10</v>
      </c>
      <c r="F29" s="30"/>
      <c r="G29" s="28" t="str">
        <f>C9</f>
        <v>JOVENTUT AL-VICI A</v>
      </c>
      <c r="I29" s="30">
        <v>0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NEW STRIKES</v>
      </c>
      <c r="E31" s="30">
        <v>7</v>
      </c>
      <c r="G31" s="28" t="str">
        <f>C13</f>
        <v>CATS</v>
      </c>
      <c r="I31" s="30">
        <v>3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 AL-VICI A</v>
      </c>
      <c r="E33" s="30">
        <v>0</v>
      </c>
      <c r="G33" s="28" t="str">
        <f>C13</f>
        <v>CATS</v>
      </c>
      <c r="I33" s="30">
        <v>10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LES GAVARRES</v>
      </c>
      <c r="E35" s="30">
        <v>8</v>
      </c>
      <c r="G35" s="28" t="str">
        <f>C11</f>
        <v>NEW STRIKES</v>
      </c>
      <c r="I35" s="30">
        <v>2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DIAGONAL A</v>
      </c>
      <c r="E37" s="30">
        <v>3</v>
      </c>
      <c r="G37" s="28" t="str">
        <f>G9</f>
        <v>SWEETRADE A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33</v>
      </c>
      <c r="C45" s="44"/>
      <c r="D45" s="45"/>
      <c r="E45" s="46">
        <f>8+9+10+0+5</f>
        <v>32</v>
      </c>
      <c r="F45" s="46">
        <f>8+7+8+8+6</f>
        <v>37</v>
      </c>
      <c r="G45" s="46">
        <f>7+8+10+10+3</f>
        <v>38</v>
      </c>
      <c r="H45" s="48">
        <f aca="true" t="shared" si="0" ref="H45:H50">SUM(E45:G45)</f>
        <v>107</v>
      </c>
      <c r="J45" s="1"/>
      <c r="K45" s="1"/>
    </row>
    <row r="46" spans="2:11" ht="21">
      <c r="B46" s="49" t="s">
        <v>36</v>
      </c>
      <c r="C46" s="36"/>
      <c r="D46" s="52"/>
      <c r="E46" s="46">
        <f>8+6+3+10+5</f>
        <v>32</v>
      </c>
      <c r="F46" s="46">
        <f>1+8+7+8+4</f>
        <v>28</v>
      </c>
      <c r="G46" s="46">
        <f>4+5+10+9+7</f>
        <v>35</v>
      </c>
      <c r="H46" s="48">
        <f t="shared" si="0"/>
        <v>95</v>
      </c>
      <c r="J46" s="52"/>
      <c r="K46" s="52"/>
    </row>
    <row r="47" spans="2:11" ht="21">
      <c r="B47" s="43" t="s">
        <v>30</v>
      </c>
      <c r="C47" s="44"/>
      <c r="D47" s="45"/>
      <c r="E47" s="46">
        <f>2+10+4+10+7</f>
        <v>33</v>
      </c>
      <c r="F47" s="46">
        <f>9+4+6+2+7</f>
        <v>28</v>
      </c>
      <c r="G47" s="46">
        <f>6+10+7+0+0</f>
        <v>23</v>
      </c>
      <c r="H47" s="48">
        <f t="shared" si="0"/>
        <v>84</v>
      </c>
      <c r="J47" s="52"/>
      <c r="K47" s="52"/>
    </row>
    <row r="48" spans="2:11" ht="21">
      <c r="B48" s="43" t="s">
        <v>34</v>
      </c>
      <c r="C48" s="53"/>
      <c r="D48" s="54"/>
      <c r="E48" s="46">
        <f>7+1+7+10+3</f>
        <v>28</v>
      </c>
      <c r="F48" s="46">
        <f>3+3+3+2+3</f>
        <v>14</v>
      </c>
      <c r="G48" s="46">
        <f>8+2+0+3+10</f>
        <v>23</v>
      </c>
      <c r="H48" s="48">
        <f t="shared" si="0"/>
        <v>65</v>
      </c>
      <c r="J48" s="52"/>
      <c r="K48" s="52"/>
    </row>
    <row r="49" spans="2:11" ht="21">
      <c r="B49" s="43" t="s">
        <v>32</v>
      </c>
      <c r="C49" s="44"/>
      <c r="D49" s="45"/>
      <c r="E49" s="46">
        <f>2+4+6+0+2</f>
        <v>14</v>
      </c>
      <c r="F49" s="46">
        <f>2+2+4+8+6</f>
        <v>22</v>
      </c>
      <c r="G49" s="46">
        <f>3+5+3+7+2</f>
        <v>20</v>
      </c>
      <c r="H49" s="48">
        <f t="shared" si="0"/>
        <v>56</v>
      </c>
      <c r="J49" s="52"/>
      <c r="K49" s="52"/>
    </row>
    <row r="50" spans="2:11" ht="21">
      <c r="B50" s="43" t="s">
        <v>35</v>
      </c>
      <c r="C50" s="44"/>
      <c r="D50" s="45"/>
      <c r="E50" s="46">
        <f>3+0+0+0+8</f>
        <v>11</v>
      </c>
      <c r="F50" s="46">
        <f>7+6+2+2+4</f>
        <v>21</v>
      </c>
      <c r="G50" s="46">
        <f>2+0+0+1+8</f>
        <v>11</v>
      </c>
      <c r="H50" s="48">
        <f t="shared" si="0"/>
        <v>43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50390625" style="9" hidden="1" customWidth="1"/>
    <col min="15" max="34" width="3.625" style="9" hidden="1" customWidth="1"/>
    <col min="35" max="35" width="5.50390625" style="9" bestFit="1" customWidth="1"/>
    <col min="36" max="37" width="5.625" style="9" bestFit="1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1248</v>
      </c>
      <c r="C4" s="7" t="s">
        <v>52</v>
      </c>
      <c r="D4" s="10" t="s">
        <v>33</v>
      </c>
      <c r="E4" s="7">
        <v>222</v>
      </c>
      <c r="F4" s="7">
        <v>192</v>
      </c>
      <c r="G4" s="7">
        <v>186</v>
      </c>
      <c r="H4" s="7">
        <v>233</v>
      </c>
      <c r="I4" s="7">
        <v>197</v>
      </c>
      <c r="J4" s="7">
        <v>216</v>
      </c>
      <c r="K4" s="7"/>
      <c r="L4" s="7"/>
      <c r="M4" s="7"/>
      <c r="N4" s="7"/>
      <c r="O4" s="7">
        <v>266</v>
      </c>
      <c r="P4" s="7">
        <v>203</v>
      </c>
      <c r="Q4" s="7">
        <v>195</v>
      </c>
      <c r="R4" s="7">
        <v>196</v>
      </c>
      <c r="S4" s="7">
        <v>212</v>
      </c>
      <c r="T4" s="7">
        <v>217</v>
      </c>
      <c r="U4" s="7">
        <v>217</v>
      </c>
      <c r="V4" s="7">
        <v>265</v>
      </c>
      <c r="W4" s="7">
        <v>267</v>
      </c>
      <c r="X4" s="7">
        <v>240</v>
      </c>
      <c r="Y4" s="7">
        <v>194</v>
      </c>
      <c r="Z4" s="7">
        <v>234</v>
      </c>
      <c r="AA4" s="7">
        <v>236</v>
      </c>
      <c r="AB4" s="7">
        <v>226</v>
      </c>
      <c r="AC4" s="7">
        <v>258</v>
      </c>
      <c r="AD4" s="7">
        <v>227</v>
      </c>
      <c r="AE4" s="7">
        <v>228</v>
      </c>
      <c r="AF4" s="7">
        <v>248</v>
      </c>
      <c r="AG4" s="7">
        <v>227</v>
      </c>
      <c r="AH4" s="7">
        <v>257</v>
      </c>
      <c r="AI4" s="6">
        <f>SUM(E4:N4)</f>
        <v>1246</v>
      </c>
      <c r="AJ4" s="6">
        <f>SUM(O4:X4)</f>
        <v>2278</v>
      </c>
      <c r="AK4" s="6">
        <f>SUM(Y4:AH4)</f>
        <v>2335</v>
      </c>
      <c r="AL4" s="6">
        <f>SUM(AI4:AK4)</f>
        <v>5859</v>
      </c>
      <c r="AM4" s="6">
        <f>COUNT(E4:AH4)</f>
        <v>26</v>
      </c>
      <c r="AN4" s="8">
        <f>(AL4/AM4)</f>
        <v>225.34615384615384</v>
      </c>
    </row>
    <row r="5" spans="1:40" ht="12.75">
      <c r="A5" s="6">
        <v>2</v>
      </c>
      <c r="B5" s="7">
        <v>802</v>
      </c>
      <c r="C5" s="7" t="s">
        <v>43</v>
      </c>
      <c r="D5" s="7" t="s">
        <v>36</v>
      </c>
      <c r="E5" s="7">
        <v>215</v>
      </c>
      <c r="F5" s="7">
        <v>233</v>
      </c>
      <c r="G5" s="7">
        <v>244</v>
      </c>
      <c r="H5" s="7">
        <v>181</v>
      </c>
      <c r="I5" s="7">
        <v>220</v>
      </c>
      <c r="J5" s="7">
        <v>179</v>
      </c>
      <c r="K5" s="7">
        <v>212</v>
      </c>
      <c r="L5" s="7">
        <v>179</v>
      </c>
      <c r="M5" s="7">
        <v>180</v>
      </c>
      <c r="N5" s="7">
        <v>255</v>
      </c>
      <c r="O5" s="7">
        <v>180</v>
      </c>
      <c r="P5" s="7">
        <v>190</v>
      </c>
      <c r="Q5" s="7">
        <v>205</v>
      </c>
      <c r="R5" s="7">
        <v>214</v>
      </c>
      <c r="S5" s="7">
        <v>226</v>
      </c>
      <c r="T5" s="7">
        <v>234</v>
      </c>
      <c r="U5" s="7">
        <v>193</v>
      </c>
      <c r="V5" s="7">
        <v>215</v>
      </c>
      <c r="W5" s="7">
        <v>172</v>
      </c>
      <c r="X5" s="7">
        <v>164</v>
      </c>
      <c r="Y5" s="7">
        <v>222</v>
      </c>
      <c r="Z5" s="7">
        <v>248</v>
      </c>
      <c r="AA5" s="7">
        <v>231</v>
      </c>
      <c r="AB5" s="7">
        <v>198</v>
      </c>
      <c r="AC5" s="7">
        <v>196</v>
      </c>
      <c r="AD5" s="7">
        <v>211</v>
      </c>
      <c r="AE5" s="7">
        <v>217</v>
      </c>
      <c r="AF5" s="7">
        <v>268</v>
      </c>
      <c r="AG5" s="7">
        <v>194</v>
      </c>
      <c r="AH5" s="7">
        <v>223</v>
      </c>
      <c r="AI5" s="6">
        <f>SUM(E5:N5)</f>
        <v>2098</v>
      </c>
      <c r="AJ5" s="6">
        <f>SUM(O5:X5)</f>
        <v>1993</v>
      </c>
      <c r="AK5" s="6">
        <f>SUM(Y5:AH5)</f>
        <v>2208</v>
      </c>
      <c r="AL5" s="6">
        <f>SUM(AI5:AK5)</f>
        <v>6299</v>
      </c>
      <c r="AM5" s="6">
        <f>COUNT(E5:AH5)</f>
        <v>30</v>
      </c>
      <c r="AN5" s="8">
        <f>(AL5/AM5)</f>
        <v>209.96666666666667</v>
      </c>
    </row>
    <row r="6" spans="1:40" ht="12.75">
      <c r="A6" s="6">
        <v>3</v>
      </c>
      <c r="B6" s="7">
        <v>581</v>
      </c>
      <c r="C6" s="7" t="s">
        <v>50</v>
      </c>
      <c r="D6" s="10" t="s">
        <v>33</v>
      </c>
      <c r="E6" s="7">
        <v>189</v>
      </c>
      <c r="F6" s="7">
        <v>155</v>
      </c>
      <c r="G6" s="7">
        <v>207</v>
      </c>
      <c r="H6" s="7">
        <v>185</v>
      </c>
      <c r="I6" s="7">
        <v>219</v>
      </c>
      <c r="J6" s="7">
        <v>172</v>
      </c>
      <c r="K6" s="7">
        <v>181</v>
      </c>
      <c r="L6" s="7">
        <v>216</v>
      </c>
      <c r="M6" s="7">
        <v>216</v>
      </c>
      <c r="N6" s="7">
        <v>203</v>
      </c>
      <c r="O6" s="7">
        <v>222</v>
      </c>
      <c r="P6" s="7">
        <v>214</v>
      </c>
      <c r="Q6" s="7">
        <v>224</v>
      </c>
      <c r="R6" s="7">
        <v>210</v>
      </c>
      <c r="S6" s="7">
        <v>222</v>
      </c>
      <c r="T6" s="7">
        <v>134</v>
      </c>
      <c r="U6" s="7"/>
      <c r="V6" s="7"/>
      <c r="W6" s="7"/>
      <c r="X6" s="7"/>
      <c r="Y6" s="7">
        <v>194</v>
      </c>
      <c r="Z6" s="7">
        <v>224</v>
      </c>
      <c r="AA6" s="7">
        <v>215</v>
      </c>
      <c r="AB6" s="7">
        <v>237</v>
      </c>
      <c r="AC6" s="7">
        <v>242</v>
      </c>
      <c r="AD6" s="7">
        <v>268</v>
      </c>
      <c r="AE6" s="7">
        <v>203</v>
      </c>
      <c r="AF6" s="7">
        <v>257</v>
      </c>
      <c r="AG6" s="7">
        <v>228</v>
      </c>
      <c r="AH6" s="7">
        <v>207</v>
      </c>
      <c r="AI6" s="6">
        <f>SUM(E6:N6)</f>
        <v>1943</v>
      </c>
      <c r="AJ6" s="6">
        <f>SUM(O6:X6)</f>
        <v>1226</v>
      </c>
      <c r="AK6" s="6">
        <f>SUM(Y6:AH6)</f>
        <v>2275</v>
      </c>
      <c r="AL6" s="6">
        <f>SUM(AI6:AK6)</f>
        <v>5444</v>
      </c>
      <c r="AM6" s="6">
        <f>COUNT(E6:AH6)</f>
        <v>26</v>
      </c>
      <c r="AN6" s="8">
        <f>(AL6/AM6)</f>
        <v>209.3846153846154</v>
      </c>
    </row>
    <row r="7" spans="1:40" ht="12.75">
      <c r="A7" s="6">
        <v>4</v>
      </c>
      <c r="B7" s="7">
        <v>1264</v>
      </c>
      <c r="C7" s="7" t="s">
        <v>72</v>
      </c>
      <c r="D7" s="7" t="s">
        <v>30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v>244</v>
      </c>
      <c r="Z7" s="7">
        <v>235</v>
      </c>
      <c r="AA7" s="7">
        <v>182</v>
      </c>
      <c r="AB7" s="7">
        <v>215</v>
      </c>
      <c r="AC7" s="7">
        <v>212</v>
      </c>
      <c r="AD7" s="7">
        <v>191</v>
      </c>
      <c r="AE7" s="7">
        <v>188</v>
      </c>
      <c r="AF7" s="7">
        <v>199</v>
      </c>
      <c r="AG7" s="7"/>
      <c r="AH7" s="7"/>
      <c r="AI7" s="6">
        <f>SUM(E7:N7)</f>
        <v>0</v>
      </c>
      <c r="AJ7" s="6">
        <f>SUM(O7:X7)</f>
        <v>0</v>
      </c>
      <c r="AK7" s="6">
        <f>SUM(Y7:AH7)</f>
        <v>1666</v>
      </c>
      <c r="AL7" s="6">
        <f>SUM(AI7:AK7)</f>
        <v>1666</v>
      </c>
      <c r="AM7" s="6">
        <f>COUNT(E7:AH7)</f>
        <v>8</v>
      </c>
      <c r="AN7" s="8">
        <f>(AL7/AM7)</f>
        <v>208.25</v>
      </c>
    </row>
    <row r="8" spans="1:40" ht="12.75">
      <c r="A8" s="6">
        <v>5</v>
      </c>
      <c r="B8" s="7">
        <v>988</v>
      </c>
      <c r="C8" s="7" t="s">
        <v>51</v>
      </c>
      <c r="D8" s="7" t="s">
        <v>33</v>
      </c>
      <c r="E8" s="7">
        <v>208</v>
      </c>
      <c r="F8" s="7">
        <v>257</v>
      </c>
      <c r="G8" s="7">
        <v>237</v>
      </c>
      <c r="H8" s="7">
        <v>204</v>
      </c>
      <c r="I8" s="7">
        <v>225</v>
      </c>
      <c r="J8" s="7">
        <v>179</v>
      </c>
      <c r="K8" s="7">
        <v>182</v>
      </c>
      <c r="L8" s="7">
        <v>184</v>
      </c>
      <c r="M8" s="7">
        <v>210</v>
      </c>
      <c r="N8" s="7">
        <v>186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>SUM(E8:N8)</f>
        <v>2072</v>
      </c>
      <c r="AJ8" s="6">
        <f>SUM(O8:X8)</f>
        <v>0</v>
      </c>
      <c r="AK8" s="6">
        <f>SUM(Y8:AH8)</f>
        <v>0</v>
      </c>
      <c r="AL8" s="6">
        <f>SUM(AI8:AK8)</f>
        <v>2072</v>
      </c>
      <c r="AM8" s="6">
        <f>COUNT(E8:AH8)</f>
        <v>10</v>
      </c>
      <c r="AN8" s="8">
        <f>(AL8/AM8)</f>
        <v>207.2</v>
      </c>
    </row>
    <row r="9" spans="1:40" ht="12.75">
      <c r="A9" s="6">
        <v>6</v>
      </c>
      <c r="B9" s="7">
        <v>580</v>
      </c>
      <c r="C9" s="7" t="s">
        <v>38</v>
      </c>
      <c r="D9" s="7" t="s">
        <v>30</v>
      </c>
      <c r="E9" s="7">
        <v>246</v>
      </c>
      <c r="F9" s="7">
        <v>182</v>
      </c>
      <c r="G9" s="7">
        <v>194</v>
      </c>
      <c r="H9" s="7">
        <v>239</v>
      </c>
      <c r="I9" s="7"/>
      <c r="J9" s="7"/>
      <c r="K9" s="7">
        <v>214</v>
      </c>
      <c r="L9" s="7">
        <v>184</v>
      </c>
      <c r="M9" s="7">
        <v>211</v>
      </c>
      <c r="N9" s="7">
        <v>171</v>
      </c>
      <c r="O9" s="7"/>
      <c r="P9" s="7"/>
      <c r="Q9" s="7"/>
      <c r="R9" s="7"/>
      <c r="S9" s="7"/>
      <c r="T9" s="7"/>
      <c r="U9" s="7"/>
      <c r="V9" s="7"/>
      <c r="W9" s="7"/>
      <c r="X9" s="7"/>
      <c r="Y9" s="7">
        <v>190</v>
      </c>
      <c r="Z9" s="7">
        <v>216</v>
      </c>
      <c r="AA9" s="7">
        <v>212</v>
      </c>
      <c r="AB9" s="7">
        <v>237</v>
      </c>
      <c r="AC9" s="7">
        <v>187</v>
      </c>
      <c r="AD9" s="7">
        <v>168</v>
      </c>
      <c r="AE9" s="7"/>
      <c r="AF9" s="7"/>
      <c r="AG9" s="7">
        <v>167</v>
      </c>
      <c r="AH9" s="7">
        <v>195</v>
      </c>
      <c r="AI9" s="6">
        <f>SUM(E9:N9)</f>
        <v>1641</v>
      </c>
      <c r="AJ9" s="6">
        <f>SUM(O9:X9)</f>
        <v>0</v>
      </c>
      <c r="AK9" s="6">
        <f>SUM(Y9:AH9)</f>
        <v>1572</v>
      </c>
      <c r="AL9" s="6">
        <f>SUM(AI9:AK9)</f>
        <v>3213</v>
      </c>
      <c r="AM9" s="6">
        <f>COUNT(E9:AH9)</f>
        <v>16</v>
      </c>
      <c r="AN9" s="8">
        <f>(AL9/AM9)</f>
        <v>200.8125</v>
      </c>
    </row>
    <row r="10" spans="1:40" ht="12.75">
      <c r="A10" s="6">
        <v>7</v>
      </c>
      <c r="B10" s="7">
        <v>2197</v>
      </c>
      <c r="C10" s="7" t="s">
        <v>58</v>
      </c>
      <c r="D10" s="7" t="s">
        <v>34</v>
      </c>
      <c r="E10" s="7">
        <v>200</v>
      </c>
      <c r="F10" s="7">
        <v>208</v>
      </c>
      <c r="G10" s="7">
        <v>157</v>
      </c>
      <c r="H10" s="7">
        <v>226</v>
      </c>
      <c r="I10" s="7">
        <v>256</v>
      </c>
      <c r="J10" s="7">
        <v>234</v>
      </c>
      <c r="K10" s="7">
        <v>221</v>
      </c>
      <c r="L10" s="7">
        <v>203</v>
      </c>
      <c r="M10" s="7">
        <v>166</v>
      </c>
      <c r="N10" s="7">
        <v>202</v>
      </c>
      <c r="O10" s="7">
        <v>209</v>
      </c>
      <c r="P10" s="7">
        <v>161</v>
      </c>
      <c r="Q10" s="7">
        <v>172</v>
      </c>
      <c r="R10" s="7">
        <v>178</v>
      </c>
      <c r="S10" s="7">
        <v>213</v>
      </c>
      <c r="T10" s="7">
        <v>222</v>
      </c>
      <c r="U10" s="7"/>
      <c r="V10" s="7"/>
      <c r="W10" s="7"/>
      <c r="X10" s="7"/>
      <c r="Y10" s="7">
        <v>227</v>
      </c>
      <c r="Z10" s="7">
        <v>185</v>
      </c>
      <c r="AA10" s="7">
        <v>192</v>
      </c>
      <c r="AB10" s="7">
        <v>225</v>
      </c>
      <c r="AC10" s="7">
        <v>192</v>
      </c>
      <c r="AD10" s="7">
        <v>204</v>
      </c>
      <c r="AE10" s="7">
        <v>161</v>
      </c>
      <c r="AF10" s="7"/>
      <c r="AG10" s="7"/>
      <c r="AH10" s="7">
        <v>198</v>
      </c>
      <c r="AI10" s="6">
        <f>SUM(E10:N10)</f>
        <v>2073</v>
      </c>
      <c r="AJ10" s="6">
        <f>SUM(O10:X10)</f>
        <v>1155</v>
      </c>
      <c r="AK10" s="6">
        <f>SUM(Y10:AH10)</f>
        <v>1584</v>
      </c>
      <c r="AL10" s="6">
        <f>SUM(AI10:AK10)</f>
        <v>4812</v>
      </c>
      <c r="AM10" s="6">
        <f>COUNT(E10:AH10)</f>
        <v>24</v>
      </c>
      <c r="AN10" s="8">
        <f>(AL10/AM10)</f>
        <v>200.5</v>
      </c>
    </row>
    <row r="11" spans="1:40" ht="12.75">
      <c r="A11" s="6">
        <v>8</v>
      </c>
      <c r="B11" s="7">
        <v>1026</v>
      </c>
      <c r="C11" s="7" t="s">
        <v>42</v>
      </c>
      <c r="D11" s="7" t="s">
        <v>36</v>
      </c>
      <c r="E11" s="7">
        <v>208</v>
      </c>
      <c r="F11" s="7">
        <v>227</v>
      </c>
      <c r="G11" s="7">
        <v>189</v>
      </c>
      <c r="H11" s="7">
        <v>202</v>
      </c>
      <c r="I11" s="7">
        <v>193</v>
      </c>
      <c r="J11" s="7">
        <v>232</v>
      </c>
      <c r="K11" s="7">
        <v>214</v>
      </c>
      <c r="L11" s="7">
        <v>194</v>
      </c>
      <c r="M11" s="7">
        <v>191</v>
      </c>
      <c r="N11" s="7">
        <v>194</v>
      </c>
      <c r="O11" s="7">
        <v>183</v>
      </c>
      <c r="P11" s="7">
        <v>173</v>
      </c>
      <c r="Q11" s="7">
        <v>151</v>
      </c>
      <c r="R11" s="7">
        <v>205</v>
      </c>
      <c r="S11" s="7">
        <v>211</v>
      </c>
      <c r="T11" s="7">
        <v>215</v>
      </c>
      <c r="U11" s="7">
        <v>190</v>
      </c>
      <c r="V11" s="7">
        <v>170</v>
      </c>
      <c r="W11" s="7">
        <v>177</v>
      </c>
      <c r="X11" s="7">
        <v>184</v>
      </c>
      <c r="Y11" s="7">
        <v>205</v>
      </c>
      <c r="Z11" s="7">
        <v>234</v>
      </c>
      <c r="AA11" s="7">
        <v>202</v>
      </c>
      <c r="AB11" s="7">
        <v>214</v>
      </c>
      <c r="AC11" s="7">
        <v>217</v>
      </c>
      <c r="AD11" s="7">
        <v>232</v>
      </c>
      <c r="AE11" s="7">
        <v>177</v>
      </c>
      <c r="AF11" s="7">
        <v>203</v>
      </c>
      <c r="AG11" s="7">
        <v>201</v>
      </c>
      <c r="AH11" s="7">
        <v>191</v>
      </c>
      <c r="AI11" s="6">
        <f>SUM(E11:N11)</f>
        <v>2044</v>
      </c>
      <c r="AJ11" s="6">
        <f>SUM(O11:X11)</f>
        <v>1859</v>
      </c>
      <c r="AK11" s="6">
        <f>SUM(Y11:AH11)</f>
        <v>2076</v>
      </c>
      <c r="AL11" s="6">
        <f>SUM(AI11:AK11)</f>
        <v>5979</v>
      </c>
      <c r="AM11" s="6">
        <f>COUNT(E11:AH11)</f>
        <v>30</v>
      </c>
      <c r="AN11" s="8">
        <f>(AL11/AM11)</f>
        <v>199.3</v>
      </c>
    </row>
    <row r="12" spans="1:40" ht="12.75">
      <c r="A12" s="6">
        <v>9</v>
      </c>
      <c r="B12" s="7">
        <v>666</v>
      </c>
      <c r="C12" s="7" t="s">
        <v>46</v>
      </c>
      <c r="D12" s="7" t="s">
        <v>32</v>
      </c>
      <c r="E12" s="7">
        <v>198</v>
      </c>
      <c r="F12" s="7">
        <v>199</v>
      </c>
      <c r="G12" s="7">
        <v>208</v>
      </c>
      <c r="H12" s="7">
        <v>203</v>
      </c>
      <c r="I12" s="7">
        <v>231</v>
      </c>
      <c r="J12" s="7">
        <v>224</v>
      </c>
      <c r="K12" s="7">
        <v>180</v>
      </c>
      <c r="L12" s="7">
        <v>170</v>
      </c>
      <c r="M12" s="7">
        <v>163</v>
      </c>
      <c r="N12" s="7">
        <v>236</v>
      </c>
      <c r="O12" s="7">
        <v>225</v>
      </c>
      <c r="P12" s="7">
        <v>169</v>
      </c>
      <c r="Q12" s="7">
        <v>172</v>
      </c>
      <c r="R12" s="7">
        <v>204</v>
      </c>
      <c r="S12" s="7">
        <v>225</v>
      </c>
      <c r="T12" s="7">
        <v>149</v>
      </c>
      <c r="U12" s="7">
        <v>192</v>
      </c>
      <c r="V12" s="7">
        <v>170</v>
      </c>
      <c r="W12" s="7">
        <v>191</v>
      </c>
      <c r="X12" s="7">
        <v>204</v>
      </c>
      <c r="Y12" s="7">
        <v>181</v>
      </c>
      <c r="Z12" s="7">
        <v>214</v>
      </c>
      <c r="AA12" s="7">
        <v>245</v>
      </c>
      <c r="AB12" s="7">
        <v>227</v>
      </c>
      <c r="AC12" s="7">
        <v>215</v>
      </c>
      <c r="AD12" s="7">
        <v>199</v>
      </c>
      <c r="AE12" s="7">
        <v>167</v>
      </c>
      <c r="AF12" s="7">
        <v>158</v>
      </c>
      <c r="AG12" s="7">
        <v>174</v>
      </c>
      <c r="AH12" s="7">
        <v>183</v>
      </c>
      <c r="AI12" s="6">
        <f>SUM(E12:N12)</f>
        <v>2012</v>
      </c>
      <c r="AJ12" s="6">
        <f>SUM(O12:X12)</f>
        <v>1901</v>
      </c>
      <c r="AK12" s="6">
        <f>SUM(Y12:AH12)</f>
        <v>1963</v>
      </c>
      <c r="AL12" s="6">
        <f>SUM(AI12:AK12)</f>
        <v>5876</v>
      </c>
      <c r="AM12" s="6">
        <f>COUNT(E12:AH12)</f>
        <v>30</v>
      </c>
      <c r="AN12" s="8">
        <f>(AL12/AM12)</f>
        <v>195.86666666666667</v>
      </c>
    </row>
    <row r="13" spans="1:40" ht="12.75">
      <c r="A13" s="6">
        <v>10</v>
      </c>
      <c r="B13" s="7">
        <v>1362</v>
      </c>
      <c r="C13" s="7" t="s">
        <v>70</v>
      </c>
      <c r="D13" s="7" t="s">
        <v>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224</v>
      </c>
      <c r="P13" s="7">
        <v>189</v>
      </c>
      <c r="Q13" s="7">
        <v>227</v>
      </c>
      <c r="R13" s="7">
        <v>193</v>
      </c>
      <c r="S13" s="7">
        <v>168</v>
      </c>
      <c r="T13" s="7">
        <v>201</v>
      </c>
      <c r="U13" s="7">
        <v>190</v>
      </c>
      <c r="V13" s="7">
        <v>172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>SUM(E13:N13)</f>
        <v>0</v>
      </c>
      <c r="AJ13" s="6">
        <f>SUM(O13:X13)</f>
        <v>1564</v>
      </c>
      <c r="AK13" s="6">
        <f>SUM(Y13:AH13)</f>
        <v>0</v>
      </c>
      <c r="AL13" s="6">
        <f>SUM(AI13:AK13)</f>
        <v>1564</v>
      </c>
      <c r="AM13" s="6">
        <f>COUNT(E13:AH13)</f>
        <v>8</v>
      </c>
      <c r="AN13" s="8">
        <f>(AL13/AM13)</f>
        <v>195.5</v>
      </c>
    </row>
    <row r="14" spans="1:40" ht="12.75">
      <c r="A14" s="6">
        <v>11</v>
      </c>
      <c r="B14" s="7">
        <v>3326</v>
      </c>
      <c r="C14" s="7" t="s">
        <v>53</v>
      </c>
      <c r="D14" s="7" t="s">
        <v>33</v>
      </c>
      <c r="E14" s="7"/>
      <c r="F14" s="7"/>
      <c r="G14" s="7"/>
      <c r="H14" s="7"/>
      <c r="I14" s="7"/>
      <c r="J14" s="7"/>
      <c r="K14" s="7">
        <v>204</v>
      </c>
      <c r="L14" s="7">
        <v>172</v>
      </c>
      <c r="M14" s="7">
        <v>165</v>
      </c>
      <c r="N14" s="7">
        <v>168</v>
      </c>
      <c r="O14" s="7">
        <v>159</v>
      </c>
      <c r="P14" s="7">
        <v>196</v>
      </c>
      <c r="Q14" s="7">
        <v>150</v>
      </c>
      <c r="R14" s="7">
        <v>190</v>
      </c>
      <c r="S14" s="7">
        <v>177</v>
      </c>
      <c r="T14" s="7">
        <v>201</v>
      </c>
      <c r="U14" s="7">
        <v>180</v>
      </c>
      <c r="V14" s="7">
        <v>225</v>
      </c>
      <c r="W14" s="7">
        <v>199</v>
      </c>
      <c r="X14" s="7">
        <v>148</v>
      </c>
      <c r="Y14" s="7">
        <v>198</v>
      </c>
      <c r="Z14" s="7">
        <v>246</v>
      </c>
      <c r="AA14" s="7">
        <v>225</v>
      </c>
      <c r="AB14" s="7">
        <v>227</v>
      </c>
      <c r="AC14" s="7">
        <v>213</v>
      </c>
      <c r="AD14" s="7">
        <v>244</v>
      </c>
      <c r="AE14" s="7">
        <v>242</v>
      </c>
      <c r="AF14" s="7">
        <v>187</v>
      </c>
      <c r="AG14" s="7">
        <v>163</v>
      </c>
      <c r="AH14" s="7">
        <v>203</v>
      </c>
      <c r="AI14" s="6">
        <f>SUM(E14:N14)</f>
        <v>709</v>
      </c>
      <c r="AJ14" s="6">
        <f>SUM(O14:X14)</f>
        <v>1825</v>
      </c>
      <c r="AK14" s="6">
        <f>SUM(Y14:AH14)</f>
        <v>2148</v>
      </c>
      <c r="AL14" s="6">
        <f>SUM(AI14:AK14)</f>
        <v>4682</v>
      </c>
      <c r="AM14" s="6">
        <f>COUNT(E14:AH14)</f>
        <v>24</v>
      </c>
      <c r="AN14" s="8">
        <f>(AL14/AM14)</f>
        <v>195.08333333333334</v>
      </c>
    </row>
    <row r="15" spans="1:40" ht="12.75">
      <c r="A15" s="6">
        <v>12</v>
      </c>
      <c r="B15" s="7">
        <v>1022</v>
      </c>
      <c r="C15" s="7" t="s">
        <v>37</v>
      </c>
      <c r="D15" s="7" t="s">
        <v>30</v>
      </c>
      <c r="E15" s="7">
        <v>194</v>
      </c>
      <c r="F15" s="7">
        <v>178</v>
      </c>
      <c r="G15" s="7"/>
      <c r="H15" s="7"/>
      <c r="I15" s="7">
        <v>209</v>
      </c>
      <c r="J15" s="7">
        <v>170</v>
      </c>
      <c r="K15" s="7">
        <v>207</v>
      </c>
      <c r="L15" s="7">
        <v>196</v>
      </c>
      <c r="M15" s="7">
        <v>225</v>
      </c>
      <c r="N15" s="7">
        <v>182</v>
      </c>
      <c r="O15" s="7">
        <v>219</v>
      </c>
      <c r="P15" s="7">
        <v>188</v>
      </c>
      <c r="Q15" s="7"/>
      <c r="R15" s="7"/>
      <c r="S15" s="7">
        <v>175</v>
      </c>
      <c r="T15" s="7">
        <v>180</v>
      </c>
      <c r="U15" s="7">
        <v>175</v>
      </c>
      <c r="V15" s="7">
        <v>157</v>
      </c>
      <c r="W15" s="7">
        <v>236</v>
      </c>
      <c r="X15" s="7">
        <v>208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1561</v>
      </c>
      <c r="AJ15" s="6">
        <f>SUM(O15:X15)</f>
        <v>1538</v>
      </c>
      <c r="AK15" s="6">
        <f>SUM(Y15:AH15)</f>
        <v>0</v>
      </c>
      <c r="AL15" s="6">
        <f>SUM(AI15:AK15)</f>
        <v>3099</v>
      </c>
      <c r="AM15" s="6">
        <f>COUNT(E15:AH15)</f>
        <v>16</v>
      </c>
      <c r="AN15" s="8">
        <f>(AL15/AM15)</f>
        <v>193.6875</v>
      </c>
    </row>
    <row r="16" spans="1:40" ht="12.75">
      <c r="A16" s="6">
        <v>13</v>
      </c>
      <c r="B16" s="7">
        <v>1905</v>
      </c>
      <c r="C16" s="7" t="s">
        <v>44</v>
      </c>
      <c r="D16" s="7" t="s">
        <v>36</v>
      </c>
      <c r="E16" s="7">
        <v>212</v>
      </c>
      <c r="F16" s="7">
        <v>214</v>
      </c>
      <c r="G16" s="7">
        <v>216</v>
      </c>
      <c r="H16" s="7">
        <v>156</v>
      </c>
      <c r="I16" s="7">
        <v>194</v>
      </c>
      <c r="J16" s="7">
        <v>148</v>
      </c>
      <c r="K16" s="7">
        <v>152</v>
      </c>
      <c r="L16" s="7">
        <v>236</v>
      </c>
      <c r="M16" s="7">
        <v>158</v>
      </c>
      <c r="N16" s="7">
        <v>184</v>
      </c>
      <c r="O16" s="7">
        <v>234</v>
      </c>
      <c r="P16" s="7">
        <v>149</v>
      </c>
      <c r="Q16" s="7">
        <v>188</v>
      </c>
      <c r="R16" s="7">
        <v>189</v>
      </c>
      <c r="S16" s="7">
        <v>174</v>
      </c>
      <c r="T16" s="7">
        <v>221</v>
      </c>
      <c r="U16" s="7">
        <v>199</v>
      </c>
      <c r="V16" s="7">
        <v>210</v>
      </c>
      <c r="W16" s="7">
        <v>162</v>
      </c>
      <c r="X16" s="7">
        <v>165</v>
      </c>
      <c r="Y16" s="7">
        <v>156</v>
      </c>
      <c r="Z16" s="7">
        <v>182</v>
      </c>
      <c r="AA16" s="7">
        <v>211</v>
      </c>
      <c r="AB16" s="7">
        <v>200</v>
      </c>
      <c r="AC16" s="7">
        <v>210</v>
      </c>
      <c r="AD16" s="7">
        <v>204</v>
      </c>
      <c r="AE16" s="7">
        <v>201</v>
      </c>
      <c r="AF16" s="7">
        <v>228</v>
      </c>
      <c r="AG16" s="7">
        <v>182</v>
      </c>
      <c r="AH16" s="7">
        <v>223</v>
      </c>
      <c r="AI16" s="6">
        <f>SUM(E16:N16)</f>
        <v>1870</v>
      </c>
      <c r="AJ16" s="6">
        <f>SUM(O16:X16)</f>
        <v>1891</v>
      </c>
      <c r="AK16" s="6">
        <f>SUM(Y16:AH16)</f>
        <v>1997</v>
      </c>
      <c r="AL16" s="6">
        <f>SUM(AI16:AK16)</f>
        <v>5758</v>
      </c>
      <c r="AM16" s="6">
        <f>COUNT(E16:AH16)</f>
        <v>30</v>
      </c>
      <c r="AN16" s="8">
        <f>(AL16/AM16)</f>
        <v>191.93333333333334</v>
      </c>
    </row>
    <row r="17" spans="1:40" ht="12.75">
      <c r="A17" s="6">
        <v>14</v>
      </c>
      <c r="B17" s="7">
        <v>3</v>
      </c>
      <c r="C17" s="7" t="s">
        <v>39</v>
      </c>
      <c r="D17" s="7" t="s">
        <v>30</v>
      </c>
      <c r="E17" s="7">
        <v>189</v>
      </c>
      <c r="F17" s="7">
        <v>268</v>
      </c>
      <c r="G17" s="7">
        <v>196</v>
      </c>
      <c r="H17" s="7">
        <v>200</v>
      </c>
      <c r="I17" s="7">
        <v>169</v>
      </c>
      <c r="J17" s="7">
        <v>201</v>
      </c>
      <c r="K17" s="7">
        <v>188</v>
      </c>
      <c r="L17" s="7">
        <v>237</v>
      </c>
      <c r="M17" s="7"/>
      <c r="N17" s="7"/>
      <c r="O17" s="7">
        <v>155</v>
      </c>
      <c r="P17" s="7">
        <v>201</v>
      </c>
      <c r="Q17" s="7">
        <v>185</v>
      </c>
      <c r="R17" s="7">
        <v>192</v>
      </c>
      <c r="S17" s="7"/>
      <c r="T17" s="7"/>
      <c r="U17" s="7">
        <v>168</v>
      </c>
      <c r="V17" s="7">
        <v>213</v>
      </c>
      <c r="W17" s="7">
        <v>148</v>
      </c>
      <c r="X17" s="7">
        <v>156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>SUM(E17:N17)</f>
        <v>1648</v>
      </c>
      <c r="AJ17" s="6">
        <f>SUM(O17:X17)</f>
        <v>1418</v>
      </c>
      <c r="AK17" s="6">
        <f>SUM(Y17:AH17)</f>
        <v>0</v>
      </c>
      <c r="AL17" s="6">
        <f>SUM(AI17:AK17)</f>
        <v>3066</v>
      </c>
      <c r="AM17" s="6">
        <f>COUNT(E17:AH17)</f>
        <v>16</v>
      </c>
      <c r="AN17" s="8">
        <f>(AL17/AM17)</f>
        <v>191.625</v>
      </c>
    </row>
    <row r="18" spans="1:40" ht="12.75">
      <c r="A18" s="6">
        <v>15</v>
      </c>
      <c r="B18" s="7">
        <v>396</v>
      </c>
      <c r="C18" s="7" t="s">
        <v>65</v>
      </c>
      <c r="D18" s="7" t="s">
        <v>30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181</v>
      </c>
      <c r="P18" s="7">
        <v>220</v>
      </c>
      <c r="Q18" s="7">
        <v>197</v>
      </c>
      <c r="R18" s="7">
        <v>186</v>
      </c>
      <c r="S18" s="7">
        <v>214</v>
      </c>
      <c r="T18" s="7">
        <v>188</v>
      </c>
      <c r="U18" s="7">
        <v>185</v>
      </c>
      <c r="V18" s="7">
        <v>192</v>
      </c>
      <c r="W18" s="7">
        <v>200</v>
      </c>
      <c r="X18" s="7">
        <v>157</v>
      </c>
      <c r="Y18" s="7"/>
      <c r="Z18" s="7"/>
      <c r="AA18" s="7">
        <v>160</v>
      </c>
      <c r="AB18" s="7">
        <v>258</v>
      </c>
      <c r="AC18" s="7">
        <v>216</v>
      </c>
      <c r="AD18" s="7">
        <v>219</v>
      </c>
      <c r="AE18" s="7">
        <v>184</v>
      </c>
      <c r="AF18" s="7">
        <v>159</v>
      </c>
      <c r="AG18" s="7">
        <v>168</v>
      </c>
      <c r="AH18" s="7">
        <v>159</v>
      </c>
      <c r="AI18" s="6">
        <f>SUM(E18:N18)</f>
        <v>0</v>
      </c>
      <c r="AJ18" s="6">
        <f>SUM(O18:X18)</f>
        <v>1920</v>
      </c>
      <c r="AK18" s="6">
        <f>SUM(Y18:AH18)</f>
        <v>1523</v>
      </c>
      <c r="AL18" s="6">
        <f>SUM(AI18:AK18)</f>
        <v>3443</v>
      </c>
      <c r="AM18" s="6">
        <f>COUNT(E18:AH18)</f>
        <v>18</v>
      </c>
      <c r="AN18" s="8">
        <f>(AL18/AM18)</f>
        <v>191.27777777777777</v>
      </c>
    </row>
    <row r="19" spans="1:40" ht="12.75">
      <c r="A19" s="6">
        <v>16</v>
      </c>
      <c r="B19" s="7">
        <v>1476</v>
      </c>
      <c r="C19" s="7" t="s">
        <v>55</v>
      </c>
      <c r="D19" s="7" t="s">
        <v>34</v>
      </c>
      <c r="E19" s="7"/>
      <c r="F19" s="7"/>
      <c r="G19" s="7">
        <v>209</v>
      </c>
      <c r="H19" s="7">
        <v>188</v>
      </c>
      <c r="I19" s="7">
        <v>204</v>
      </c>
      <c r="J19" s="7">
        <v>242</v>
      </c>
      <c r="K19" s="7">
        <v>189</v>
      </c>
      <c r="L19" s="7">
        <v>178</v>
      </c>
      <c r="M19" s="7">
        <v>201</v>
      </c>
      <c r="N19" s="7">
        <v>195</v>
      </c>
      <c r="O19" s="7">
        <v>122</v>
      </c>
      <c r="P19" s="7"/>
      <c r="Q19" s="7"/>
      <c r="R19" s="7">
        <v>213</v>
      </c>
      <c r="S19" s="7">
        <v>192</v>
      </c>
      <c r="T19" s="7">
        <v>173</v>
      </c>
      <c r="U19" s="7">
        <v>171</v>
      </c>
      <c r="V19" s="7">
        <v>158</v>
      </c>
      <c r="W19" s="7">
        <v>178</v>
      </c>
      <c r="X19" s="7">
        <v>204</v>
      </c>
      <c r="Y19" s="7">
        <v>213</v>
      </c>
      <c r="Z19" s="7">
        <v>208</v>
      </c>
      <c r="AA19" s="7">
        <v>222</v>
      </c>
      <c r="AB19" s="7">
        <v>217</v>
      </c>
      <c r="AC19" s="7">
        <v>164</v>
      </c>
      <c r="AD19" s="7"/>
      <c r="AE19" s="7"/>
      <c r="AF19" s="7">
        <v>184</v>
      </c>
      <c r="AG19" s="7">
        <v>193</v>
      </c>
      <c r="AH19" s="7">
        <v>171</v>
      </c>
      <c r="AI19" s="6">
        <f>SUM(E19:N19)</f>
        <v>1606</v>
      </c>
      <c r="AJ19" s="6">
        <f>SUM(O19:X19)</f>
        <v>1411</v>
      </c>
      <c r="AK19" s="6">
        <f>SUM(Y19:AH19)</f>
        <v>1572</v>
      </c>
      <c r="AL19" s="6">
        <f>SUM(AI19:AK19)</f>
        <v>4589</v>
      </c>
      <c r="AM19" s="6">
        <f>COUNT(E19:AH19)</f>
        <v>24</v>
      </c>
      <c r="AN19" s="8">
        <f>(AL19/AM19)</f>
        <v>191.20833333333334</v>
      </c>
    </row>
    <row r="20" spans="1:40" ht="12.75">
      <c r="A20" s="6">
        <v>17</v>
      </c>
      <c r="B20" s="7">
        <v>1397</v>
      </c>
      <c r="C20" s="7" t="s">
        <v>45</v>
      </c>
      <c r="D20" s="7" t="s">
        <v>36</v>
      </c>
      <c r="E20" s="7">
        <v>203</v>
      </c>
      <c r="F20" s="7">
        <v>160</v>
      </c>
      <c r="G20" s="7">
        <v>193</v>
      </c>
      <c r="H20" s="7">
        <v>149</v>
      </c>
      <c r="I20" s="7">
        <v>206</v>
      </c>
      <c r="J20" s="7">
        <v>169</v>
      </c>
      <c r="K20" s="7">
        <v>199</v>
      </c>
      <c r="L20" s="7">
        <v>190</v>
      </c>
      <c r="M20" s="7">
        <v>174</v>
      </c>
      <c r="N20" s="7">
        <v>161</v>
      </c>
      <c r="O20" s="7">
        <v>179</v>
      </c>
      <c r="P20" s="7">
        <v>199</v>
      </c>
      <c r="Q20" s="7">
        <v>236</v>
      </c>
      <c r="R20" s="7">
        <v>173</v>
      </c>
      <c r="S20" s="7">
        <v>155</v>
      </c>
      <c r="T20" s="7">
        <v>209</v>
      </c>
      <c r="U20" s="7">
        <v>162</v>
      </c>
      <c r="V20" s="7">
        <v>155</v>
      </c>
      <c r="W20" s="7">
        <v>175</v>
      </c>
      <c r="X20" s="7">
        <v>200</v>
      </c>
      <c r="Y20" s="7">
        <v>211</v>
      </c>
      <c r="Z20" s="7">
        <v>212</v>
      </c>
      <c r="AA20" s="7">
        <v>177</v>
      </c>
      <c r="AB20" s="7">
        <v>182</v>
      </c>
      <c r="AC20" s="7">
        <v>194</v>
      </c>
      <c r="AD20" s="7">
        <v>232</v>
      </c>
      <c r="AE20" s="7">
        <v>183</v>
      </c>
      <c r="AF20" s="7">
        <v>249</v>
      </c>
      <c r="AG20" s="7">
        <v>209</v>
      </c>
      <c r="AH20" s="7">
        <v>201</v>
      </c>
      <c r="AI20" s="6">
        <f>SUM(E20:N20)</f>
        <v>1804</v>
      </c>
      <c r="AJ20" s="6">
        <f>SUM(O20:X20)</f>
        <v>1843</v>
      </c>
      <c r="AK20" s="6">
        <f>SUM(Y20:AH20)</f>
        <v>2050</v>
      </c>
      <c r="AL20" s="6">
        <f>SUM(AI20:AK20)</f>
        <v>5697</v>
      </c>
      <c r="AM20" s="6">
        <f>COUNT(E20:AH20)</f>
        <v>30</v>
      </c>
      <c r="AN20" s="8">
        <f>(AL20/AM20)</f>
        <v>189.9</v>
      </c>
    </row>
    <row r="21" spans="1:40" ht="12.75">
      <c r="A21" s="6">
        <v>18</v>
      </c>
      <c r="B21" s="7">
        <v>1254</v>
      </c>
      <c r="C21" s="10" t="s">
        <v>69</v>
      </c>
      <c r="D21" s="7" t="s">
        <v>34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148</v>
      </c>
      <c r="P21" s="10">
        <v>192</v>
      </c>
      <c r="Q21" s="10">
        <v>198</v>
      </c>
      <c r="R21" s="10">
        <v>179</v>
      </c>
      <c r="S21" s="10">
        <v>191</v>
      </c>
      <c r="T21" s="10">
        <v>213</v>
      </c>
      <c r="U21" s="10">
        <v>185</v>
      </c>
      <c r="V21" s="10">
        <v>180</v>
      </c>
      <c r="W21" s="10">
        <v>234</v>
      </c>
      <c r="X21" s="10">
        <v>135</v>
      </c>
      <c r="Y21" s="10">
        <v>187</v>
      </c>
      <c r="Z21" s="10">
        <v>222</v>
      </c>
      <c r="AA21" s="10">
        <v>166</v>
      </c>
      <c r="AB21" s="10"/>
      <c r="AC21" s="10"/>
      <c r="AD21" s="10">
        <v>160</v>
      </c>
      <c r="AE21" s="10"/>
      <c r="AF21" s="10">
        <v>205</v>
      </c>
      <c r="AG21" s="10">
        <v>180</v>
      </c>
      <c r="AH21" s="10">
        <v>236</v>
      </c>
      <c r="AI21" s="6">
        <f>SUM(E21:N21)</f>
        <v>0</v>
      </c>
      <c r="AJ21" s="6">
        <f>SUM(O21:X21)</f>
        <v>1855</v>
      </c>
      <c r="AK21" s="6">
        <f>SUM(Y21:AH21)</f>
        <v>1356</v>
      </c>
      <c r="AL21" s="6">
        <f>SUM(AI21:AK21)</f>
        <v>3211</v>
      </c>
      <c r="AM21" s="6">
        <f>COUNT(E21:AH21)</f>
        <v>17</v>
      </c>
      <c r="AN21" s="8">
        <f>(AL21/AM21)</f>
        <v>188.88235294117646</v>
      </c>
    </row>
    <row r="22" spans="1:40" ht="12.75">
      <c r="A22" s="6">
        <v>19</v>
      </c>
      <c r="B22" s="7">
        <v>1426</v>
      </c>
      <c r="C22" s="7" t="s">
        <v>57</v>
      </c>
      <c r="D22" s="7" t="s">
        <v>34</v>
      </c>
      <c r="E22" s="7">
        <v>206</v>
      </c>
      <c r="F22" s="7">
        <v>160</v>
      </c>
      <c r="G22" s="7">
        <v>173</v>
      </c>
      <c r="H22" s="7">
        <v>129</v>
      </c>
      <c r="I22" s="7"/>
      <c r="J22" s="7"/>
      <c r="K22" s="7">
        <v>169</v>
      </c>
      <c r="L22" s="7">
        <v>168</v>
      </c>
      <c r="M22" s="7">
        <v>167</v>
      </c>
      <c r="N22" s="7">
        <v>227</v>
      </c>
      <c r="O22" s="7">
        <v>176</v>
      </c>
      <c r="P22" s="7">
        <v>268</v>
      </c>
      <c r="Q22" s="7">
        <v>184</v>
      </c>
      <c r="R22" s="7">
        <v>198</v>
      </c>
      <c r="S22" s="7">
        <v>198</v>
      </c>
      <c r="T22" s="7">
        <v>180</v>
      </c>
      <c r="U22" s="7">
        <v>160</v>
      </c>
      <c r="V22" s="7">
        <v>157</v>
      </c>
      <c r="W22" s="7">
        <v>171</v>
      </c>
      <c r="X22" s="7">
        <v>172</v>
      </c>
      <c r="Y22" s="7"/>
      <c r="Z22" s="7"/>
      <c r="AA22" s="7">
        <v>223</v>
      </c>
      <c r="AB22" s="7">
        <v>192</v>
      </c>
      <c r="AC22" s="7">
        <v>195</v>
      </c>
      <c r="AD22" s="7">
        <v>202</v>
      </c>
      <c r="AE22" s="7">
        <v>192</v>
      </c>
      <c r="AF22" s="7">
        <v>197</v>
      </c>
      <c r="AG22" s="7">
        <v>196</v>
      </c>
      <c r="AH22" s="7">
        <v>246</v>
      </c>
      <c r="AI22" s="6">
        <f>SUM(E22:N22)</f>
        <v>1399</v>
      </c>
      <c r="AJ22" s="6">
        <f>SUM(O22:X22)</f>
        <v>1864</v>
      </c>
      <c r="AK22" s="6">
        <f>SUM(Y22:AH22)</f>
        <v>1643</v>
      </c>
      <c r="AL22" s="6">
        <f>SUM(AI22:AK22)</f>
        <v>4906</v>
      </c>
      <c r="AM22" s="6">
        <f>COUNT(E22:AH22)</f>
        <v>26</v>
      </c>
      <c r="AN22" s="8">
        <f>(AL22/AM22)</f>
        <v>188.69230769230768</v>
      </c>
    </row>
    <row r="23" spans="1:40" ht="12.75">
      <c r="A23" s="6">
        <v>20</v>
      </c>
      <c r="B23" s="7">
        <v>1346</v>
      </c>
      <c r="C23" s="7" t="s">
        <v>59</v>
      </c>
      <c r="D23" s="7" t="s">
        <v>35</v>
      </c>
      <c r="E23" s="7">
        <v>147</v>
      </c>
      <c r="F23" s="7">
        <v>190</v>
      </c>
      <c r="G23" s="7">
        <v>184</v>
      </c>
      <c r="H23" s="7">
        <v>244</v>
      </c>
      <c r="I23" s="7">
        <v>161</v>
      </c>
      <c r="J23" s="7">
        <v>185</v>
      </c>
      <c r="K23" s="7">
        <v>179</v>
      </c>
      <c r="L23" s="7">
        <v>194</v>
      </c>
      <c r="M23" s="7"/>
      <c r="N23" s="7"/>
      <c r="O23" s="7">
        <v>158</v>
      </c>
      <c r="P23" s="7">
        <v>171</v>
      </c>
      <c r="Q23" s="7"/>
      <c r="R23" s="7"/>
      <c r="S23" s="7">
        <v>236</v>
      </c>
      <c r="T23" s="7">
        <v>172</v>
      </c>
      <c r="U23" s="7">
        <v>204</v>
      </c>
      <c r="V23" s="7">
        <v>171</v>
      </c>
      <c r="W23" s="7">
        <v>178</v>
      </c>
      <c r="X23" s="7">
        <v>173</v>
      </c>
      <c r="Y23" s="7">
        <v>192</v>
      </c>
      <c r="Z23" s="7">
        <v>179</v>
      </c>
      <c r="AA23" s="7">
        <v>157</v>
      </c>
      <c r="AB23" s="7">
        <v>180</v>
      </c>
      <c r="AC23" s="7">
        <v>193</v>
      </c>
      <c r="AD23" s="7">
        <v>209</v>
      </c>
      <c r="AE23" s="7">
        <v>165</v>
      </c>
      <c r="AF23" s="7">
        <v>215</v>
      </c>
      <c r="AG23" s="7">
        <v>170</v>
      </c>
      <c r="AH23" s="7">
        <v>202</v>
      </c>
      <c r="AI23" s="6">
        <f>SUM(E23:N23)</f>
        <v>1484</v>
      </c>
      <c r="AJ23" s="6">
        <f>SUM(O23:X23)</f>
        <v>1463</v>
      </c>
      <c r="AK23" s="6">
        <f>SUM(Y23:AH23)</f>
        <v>1862</v>
      </c>
      <c r="AL23" s="6">
        <f>SUM(AI23:AK23)</f>
        <v>4809</v>
      </c>
      <c r="AM23" s="6">
        <f>COUNT(E23:AH23)</f>
        <v>26</v>
      </c>
      <c r="AN23" s="8">
        <f>(AL23/AM23)</f>
        <v>184.96153846153845</v>
      </c>
    </row>
    <row r="24" spans="1:40" ht="12.75">
      <c r="A24" s="6">
        <v>21</v>
      </c>
      <c r="B24" s="7">
        <v>48</v>
      </c>
      <c r="C24" s="7" t="s">
        <v>41</v>
      </c>
      <c r="D24" s="7" t="s">
        <v>30</v>
      </c>
      <c r="E24" s="7"/>
      <c r="F24" s="7"/>
      <c r="G24" s="7">
        <v>206</v>
      </c>
      <c r="H24" s="7">
        <v>192</v>
      </c>
      <c r="I24" s="7">
        <v>200</v>
      </c>
      <c r="J24" s="7">
        <v>204</v>
      </c>
      <c r="K24" s="7">
        <v>194</v>
      </c>
      <c r="L24" s="7">
        <v>205</v>
      </c>
      <c r="M24" s="7">
        <v>195</v>
      </c>
      <c r="N24" s="7">
        <v>180</v>
      </c>
      <c r="O24" s="7"/>
      <c r="P24" s="7"/>
      <c r="Q24" s="7">
        <v>142</v>
      </c>
      <c r="R24" s="7">
        <v>203</v>
      </c>
      <c r="S24" s="7">
        <v>168</v>
      </c>
      <c r="T24" s="7">
        <v>125</v>
      </c>
      <c r="U24" s="7">
        <v>137</v>
      </c>
      <c r="V24" s="7"/>
      <c r="W24" s="7"/>
      <c r="X24" s="7"/>
      <c r="Y24" s="7">
        <v>180</v>
      </c>
      <c r="Z24" s="7">
        <v>201</v>
      </c>
      <c r="AA24" s="7">
        <v>199</v>
      </c>
      <c r="AB24" s="7">
        <v>141</v>
      </c>
      <c r="AC24" s="7"/>
      <c r="AD24" s="7"/>
      <c r="AE24" s="7">
        <v>200</v>
      </c>
      <c r="AF24" s="7">
        <v>233</v>
      </c>
      <c r="AG24" s="7">
        <v>183</v>
      </c>
      <c r="AH24" s="7">
        <v>182</v>
      </c>
      <c r="AI24" s="6">
        <f>SUM(E24:N24)</f>
        <v>1576</v>
      </c>
      <c r="AJ24" s="6">
        <f>SUM(O24:X24)</f>
        <v>775</v>
      </c>
      <c r="AK24" s="6">
        <f>SUM(Y24:AH24)</f>
        <v>1519</v>
      </c>
      <c r="AL24" s="6">
        <f>SUM(AI24:AK24)</f>
        <v>3870</v>
      </c>
      <c r="AM24" s="6">
        <f>COUNT(E24:AH24)</f>
        <v>21</v>
      </c>
      <c r="AN24" s="8">
        <f>(AL24/AM24)</f>
        <v>184.28571428571428</v>
      </c>
    </row>
    <row r="25" spans="1:40" ht="12.75">
      <c r="A25" s="6">
        <v>22</v>
      </c>
      <c r="B25" s="7">
        <v>1495</v>
      </c>
      <c r="C25" s="7" t="s">
        <v>40</v>
      </c>
      <c r="D25" s="7" t="s">
        <v>30</v>
      </c>
      <c r="E25" s="7">
        <v>213</v>
      </c>
      <c r="F25" s="7">
        <v>157</v>
      </c>
      <c r="G25" s="7">
        <v>180</v>
      </c>
      <c r="H25" s="7">
        <v>203</v>
      </c>
      <c r="I25" s="7">
        <v>143</v>
      </c>
      <c r="J25" s="7">
        <v>197</v>
      </c>
      <c r="K25" s="7"/>
      <c r="L25" s="7"/>
      <c r="M25" s="7">
        <v>131</v>
      </c>
      <c r="N25" s="7">
        <v>219</v>
      </c>
      <c r="O25" s="7">
        <v>221</v>
      </c>
      <c r="P25" s="7">
        <v>191</v>
      </c>
      <c r="Q25" s="7">
        <v>214</v>
      </c>
      <c r="R25" s="7">
        <v>143</v>
      </c>
      <c r="S25" s="7">
        <v>167</v>
      </c>
      <c r="T25" s="7">
        <v>190</v>
      </c>
      <c r="U25" s="7"/>
      <c r="V25" s="7">
        <v>189</v>
      </c>
      <c r="W25" s="7">
        <v>164</v>
      </c>
      <c r="X25" s="7">
        <v>185</v>
      </c>
      <c r="Y25" s="7">
        <v>223</v>
      </c>
      <c r="Z25" s="7">
        <v>189</v>
      </c>
      <c r="AA25" s="7"/>
      <c r="AB25" s="7"/>
      <c r="AC25" s="7">
        <v>161</v>
      </c>
      <c r="AD25" s="7">
        <v>229</v>
      </c>
      <c r="AE25" s="7">
        <v>170</v>
      </c>
      <c r="AF25" s="7">
        <v>146</v>
      </c>
      <c r="AG25" s="7">
        <v>179</v>
      </c>
      <c r="AH25" s="7">
        <v>168</v>
      </c>
      <c r="AI25" s="6">
        <f>SUM(E25:N25)</f>
        <v>1443</v>
      </c>
      <c r="AJ25" s="6">
        <f>SUM(O25:X25)</f>
        <v>1664</v>
      </c>
      <c r="AK25" s="6">
        <f>SUM(Y25:AH25)</f>
        <v>1465</v>
      </c>
      <c r="AL25" s="6">
        <f>SUM(AI25:AK25)</f>
        <v>4572</v>
      </c>
      <c r="AM25" s="6">
        <f>COUNT(E25:AH25)</f>
        <v>25</v>
      </c>
      <c r="AN25" s="8">
        <f>(AL25/AM25)</f>
        <v>182.88</v>
      </c>
    </row>
    <row r="26" spans="1:40" ht="12.75">
      <c r="A26" s="6">
        <v>23</v>
      </c>
      <c r="B26" s="7">
        <v>1816</v>
      </c>
      <c r="C26" s="7" t="s">
        <v>56</v>
      </c>
      <c r="D26" s="7" t="s">
        <v>34</v>
      </c>
      <c r="E26" s="7">
        <v>193</v>
      </c>
      <c r="F26" s="7">
        <v>176</v>
      </c>
      <c r="G26" s="7">
        <v>191</v>
      </c>
      <c r="H26" s="7">
        <v>169</v>
      </c>
      <c r="I26" s="7">
        <v>192</v>
      </c>
      <c r="J26" s="7">
        <v>179</v>
      </c>
      <c r="K26" s="7">
        <v>188</v>
      </c>
      <c r="L26" s="7">
        <v>181</v>
      </c>
      <c r="M26" s="7">
        <v>186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198</v>
      </c>
      <c r="Z26" s="7">
        <v>171</v>
      </c>
      <c r="AA26" s="7"/>
      <c r="AB26" s="7"/>
      <c r="AC26" s="7">
        <v>204</v>
      </c>
      <c r="AD26" s="7">
        <v>172</v>
      </c>
      <c r="AE26" s="7">
        <v>165</v>
      </c>
      <c r="AF26" s="7"/>
      <c r="AG26" s="7">
        <v>177</v>
      </c>
      <c r="AH26" s="7"/>
      <c r="AI26" s="6">
        <f>SUM(E26:N26)</f>
        <v>1655</v>
      </c>
      <c r="AJ26" s="6">
        <f>SUM(O26:X26)</f>
        <v>0</v>
      </c>
      <c r="AK26" s="6">
        <f>SUM(Y26:AH26)</f>
        <v>1087</v>
      </c>
      <c r="AL26" s="6">
        <f>SUM(AI26:AK26)</f>
        <v>2742</v>
      </c>
      <c r="AM26" s="6">
        <f>COUNT(E26:AH26)</f>
        <v>15</v>
      </c>
      <c r="AN26" s="8">
        <f>(AL26/AM26)</f>
        <v>182.8</v>
      </c>
    </row>
    <row r="27" spans="1:40" ht="12.75">
      <c r="A27" s="6">
        <v>24</v>
      </c>
      <c r="B27" s="7">
        <v>1353</v>
      </c>
      <c r="C27" s="7" t="s">
        <v>61</v>
      </c>
      <c r="D27" s="7" t="s">
        <v>35</v>
      </c>
      <c r="E27" s="7">
        <v>164</v>
      </c>
      <c r="F27" s="7">
        <v>182</v>
      </c>
      <c r="G27" s="7">
        <v>177</v>
      </c>
      <c r="H27" s="7">
        <v>161</v>
      </c>
      <c r="I27" s="7"/>
      <c r="J27" s="7"/>
      <c r="K27" s="7">
        <v>150</v>
      </c>
      <c r="L27" s="7">
        <v>189</v>
      </c>
      <c r="M27" s="7">
        <v>227</v>
      </c>
      <c r="N27" s="7">
        <v>125</v>
      </c>
      <c r="O27" s="7">
        <v>214</v>
      </c>
      <c r="P27" s="7">
        <v>171</v>
      </c>
      <c r="Q27" s="7">
        <v>209</v>
      </c>
      <c r="R27" s="7">
        <v>171</v>
      </c>
      <c r="S27" s="7"/>
      <c r="T27" s="7"/>
      <c r="U27" s="7">
        <v>192</v>
      </c>
      <c r="V27" s="7">
        <v>202</v>
      </c>
      <c r="W27" s="7">
        <v>180</v>
      </c>
      <c r="X27" s="7">
        <v>160</v>
      </c>
      <c r="Y27" s="7">
        <v>179</v>
      </c>
      <c r="Z27" s="7">
        <v>190</v>
      </c>
      <c r="AA27" s="7">
        <v>157</v>
      </c>
      <c r="AB27" s="7">
        <v>181</v>
      </c>
      <c r="AC27" s="7">
        <v>203</v>
      </c>
      <c r="AD27" s="7">
        <v>179</v>
      </c>
      <c r="AE27" s="7">
        <v>190</v>
      </c>
      <c r="AF27" s="7">
        <v>236</v>
      </c>
      <c r="AG27" s="7">
        <v>201</v>
      </c>
      <c r="AH27" s="7">
        <v>162</v>
      </c>
      <c r="AI27" s="6">
        <f>SUM(E27:N27)</f>
        <v>1375</v>
      </c>
      <c r="AJ27" s="6">
        <f>SUM(O27:X27)</f>
        <v>1499</v>
      </c>
      <c r="AK27" s="6">
        <f>SUM(Y27:AH27)</f>
        <v>1878</v>
      </c>
      <c r="AL27" s="6">
        <f>SUM(AI27:AK27)</f>
        <v>4752</v>
      </c>
      <c r="AM27" s="6">
        <f>COUNT(E27:AH27)</f>
        <v>26</v>
      </c>
      <c r="AN27" s="8">
        <f>(AL27/AM27)</f>
        <v>182.76923076923077</v>
      </c>
    </row>
    <row r="28" spans="1:40" ht="12.75">
      <c r="A28" s="6">
        <v>25</v>
      </c>
      <c r="B28" s="7">
        <v>516</v>
      </c>
      <c r="C28" s="7" t="s">
        <v>66</v>
      </c>
      <c r="D28" s="7" t="s">
        <v>32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159</v>
      </c>
      <c r="P28" s="7">
        <v>154</v>
      </c>
      <c r="Q28" s="7">
        <v>156</v>
      </c>
      <c r="R28" s="7">
        <v>192</v>
      </c>
      <c r="S28" s="7">
        <v>136</v>
      </c>
      <c r="T28" s="7">
        <v>192</v>
      </c>
      <c r="U28" s="7">
        <v>160</v>
      </c>
      <c r="V28" s="7">
        <v>150</v>
      </c>
      <c r="W28" s="7">
        <v>218</v>
      </c>
      <c r="X28" s="7">
        <v>166</v>
      </c>
      <c r="Y28" s="7">
        <v>212</v>
      </c>
      <c r="Z28" s="7">
        <v>199</v>
      </c>
      <c r="AA28" s="7">
        <v>179</v>
      </c>
      <c r="AB28" s="7">
        <v>211</v>
      </c>
      <c r="AC28" s="7">
        <v>212</v>
      </c>
      <c r="AD28" s="7">
        <v>168</v>
      </c>
      <c r="AE28" s="7">
        <v>232</v>
      </c>
      <c r="AF28" s="7">
        <v>212</v>
      </c>
      <c r="AG28" s="7">
        <v>144</v>
      </c>
      <c r="AH28" s="7">
        <v>190</v>
      </c>
      <c r="AI28" s="6">
        <f>SUM(E28:N28)</f>
        <v>0</v>
      </c>
      <c r="AJ28" s="6">
        <f>SUM(O28:X28)</f>
        <v>1683</v>
      </c>
      <c r="AK28" s="6">
        <f>SUM(Y28:AH28)</f>
        <v>1959</v>
      </c>
      <c r="AL28" s="6">
        <f>SUM(AI28:AK28)</f>
        <v>3642</v>
      </c>
      <c r="AM28" s="6">
        <f>COUNT(E28:AH28)</f>
        <v>20</v>
      </c>
      <c r="AN28" s="8">
        <f>(AL28/AM28)</f>
        <v>182.1</v>
      </c>
    </row>
    <row r="29" spans="1:40" ht="12.75">
      <c r="A29" s="6">
        <v>26</v>
      </c>
      <c r="B29" s="7">
        <v>1343</v>
      </c>
      <c r="C29" s="7" t="s">
        <v>62</v>
      </c>
      <c r="D29" s="7" t="s">
        <v>35</v>
      </c>
      <c r="E29" s="7">
        <v>162</v>
      </c>
      <c r="F29" s="7">
        <v>212</v>
      </c>
      <c r="G29" s="7">
        <v>167</v>
      </c>
      <c r="H29" s="7">
        <v>162</v>
      </c>
      <c r="I29" s="7">
        <v>215</v>
      </c>
      <c r="J29" s="7">
        <v>191</v>
      </c>
      <c r="K29" s="7"/>
      <c r="L29" s="7"/>
      <c r="M29" s="7">
        <v>165</v>
      </c>
      <c r="N29" s="7">
        <v>186</v>
      </c>
      <c r="O29" s="7">
        <v>135</v>
      </c>
      <c r="P29" s="7">
        <v>202</v>
      </c>
      <c r="Q29" s="7">
        <v>167</v>
      </c>
      <c r="R29" s="7">
        <v>229</v>
      </c>
      <c r="S29" s="7">
        <v>166</v>
      </c>
      <c r="T29" s="7">
        <v>180</v>
      </c>
      <c r="U29" s="7"/>
      <c r="V29" s="7"/>
      <c r="W29" s="7">
        <v>205</v>
      </c>
      <c r="X29" s="7">
        <v>194</v>
      </c>
      <c r="Y29" s="7">
        <v>171</v>
      </c>
      <c r="Z29" s="7">
        <v>225</v>
      </c>
      <c r="AA29" s="7">
        <v>189</v>
      </c>
      <c r="AB29" s="7">
        <v>176</v>
      </c>
      <c r="AC29" s="7">
        <v>152</v>
      </c>
      <c r="AD29" s="7">
        <v>168</v>
      </c>
      <c r="AE29" s="7">
        <v>190</v>
      </c>
      <c r="AF29" s="7">
        <v>164</v>
      </c>
      <c r="AG29" s="7">
        <v>165</v>
      </c>
      <c r="AH29" s="7">
        <v>134</v>
      </c>
      <c r="AI29" s="6">
        <f>SUM(E29:N29)</f>
        <v>1460</v>
      </c>
      <c r="AJ29" s="6">
        <f>SUM(O29:X29)</f>
        <v>1478</v>
      </c>
      <c r="AK29" s="6">
        <f>SUM(Y29:AH29)</f>
        <v>1734</v>
      </c>
      <c r="AL29" s="6">
        <f>SUM(AI29:AK29)</f>
        <v>4672</v>
      </c>
      <c r="AM29" s="6">
        <f>COUNT(E29:AH29)</f>
        <v>26</v>
      </c>
      <c r="AN29" s="8">
        <f>(AL29/AM29)</f>
        <v>179.69230769230768</v>
      </c>
    </row>
    <row r="30" spans="1:40" ht="12.75">
      <c r="A30" s="6">
        <v>27</v>
      </c>
      <c r="B30" s="7">
        <v>520</v>
      </c>
      <c r="C30" s="7" t="s">
        <v>67</v>
      </c>
      <c r="D30" s="7" t="s">
        <v>32</v>
      </c>
      <c r="E30" s="7">
        <v>213</v>
      </c>
      <c r="F30" s="7">
        <v>152</v>
      </c>
      <c r="G30" s="7">
        <v>168</v>
      </c>
      <c r="H30" s="7">
        <v>179</v>
      </c>
      <c r="I30" s="7">
        <v>209</v>
      </c>
      <c r="J30" s="7">
        <v>189</v>
      </c>
      <c r="K30" s="7">
        <v>174</v>
      </c>
      <c r="L30" s="7">
        <v>179</v>
      </c>
      <c r="M30" s="7">
        <v>128</v>
      </c>
      <c r="N30" s="7">
        <v>150</v>
      </c>
      <c r="O30" s="7">
        <v>221</v>
      </c>
      <c r="P30" s="7">
        <v>207</v>
      </c>
      <c r="Q30" s="7">
        <v>131</v>
      </c>
      <c r="R30" s="7">
        <v>175</v>
      </c>
      <c r="S30" s="7">
        <v>162</v>
      </c>
      <c r="T30" s="7">
        <v>158</v>
      </c>
      <c r="U30" s="7">
        <v>149</v>
      </c>
      <c r="V30" s="7">
        <v>178</v>
      </c>
      <c r="W30" s="7">
        <v>244</v>
      </c>
      <c r="X30" s="7">
        <v>147</v>
      </c>
      <c r="Y30" s="7">
        <v>216</v>
      </c>
      <c r="Z30" s="7">
        <v>226</v>
      </c>
      <c r="AA30" s="7">
        <v>165</v>
      </c>
      <c r="AB30" s="7">
        <v>193</v>
      </c>
      <c r="AC30" s="7">
        <v>173</v>
      </c>
      <c r="AD30" s="7">
        <v>162</v>
      </c>
      <c r="AE30" s="7">
        <v>213</v>
      </c>
      <c r="AF30" s="7">
        <v>136</v>
      </c>
      <c r="AG30" s="7">
        <v>183</v>
      </c>
      <c r="AH30" s="7">
        <v>182</v>
      </c>
      <c r="AI30" s="6">
        <f>SUM(E30:N30)</f>
        <v>1741</v>
      </c>
      <c r="AJ30" s="6">
        <f>SUM(O30:X30)</f>
        <v>1772</v>
      </c>
      <c r="AK30" s="6">
        <f>SUM(Y30:AH30)</f>
        <v>1849</v>
      </c>
      <c r="AL30" s="6">
        <f>SUM(AI30:AK30)</f>
        <v>5362</v>
      </c>
      <c r="AM30" s="6">
        <f>COUNT(E30:AH30)</f>
        <v>30</v>
      </c>
      <c r="AN30" s="8">
        <f>(AL30/AM30)</f>
        <v>178.73333333333332</v>
      </c>
    </row>
    <row r="31" spans="1:40" ht="12.75">
      <c r="A31" s="6">
        <v>28</v>
      </c>
      <c r="B31" s="7">
        <v>1460</v>
      </c>
      <c r="C31" s="10" t="s">
        <v>60</v>
      </c>
      <c r="D31" s="7" t="s">
        <v>35</v>
      </c>
      <c r="E31" s="10"/>
      <c r="F31" s="10"/>
      <c r="G31" s="10">
        <v>145</v>
      </c>
      <c r="H31" s="10">
        <v>176</v>
      </c>
      <c r="I31" s="10">
        <v>199</v>
      </c>
      <c r="J31" s="10">
        <v>164</v>
      </c>
      <c r="K31" s="10">
        <v>157</v>
      </c>
      <c r="L31" s="10">
        <v>173</v>
      </c>
      <c r="M31" s="10">
        <v>175</v>
      </c>
      <c r="N31" s="10">
        <v>190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142</v>
      </c>
      <c r="Z31" s="10">
        <v>190</v>
      </c>
      <c r="AA31" s="10">
        <v>199</v>
      </c>
      <c r="AB31" s="10">
        <v>176</v>
      </c>
      <c r="AC31" s="10">
        <v>177</v>
      </c>
      <c r="AD31" s="10">
        <v>167</v>
      </c>
      <c r="AE31" s="10">
        <v>195</v>
      </c>
      <c r="AF31" s="10">
        <v>193</v>
      </c>
      <c r="AG31" s="10">
        <v>181</v>
      </c>
      <c r="AH31" s="10">
        <v>161</v>
      </c>
      <c r="AI31" s="6">
        <f>SUM(E31:N31)</f>
        <v>1379</v>
      </c>
      <c r="AJ31" s="6">
        <f>SUM(O31:X31)</f>
        <v>0</v>
      </c>
      <c r="AK31" s="6">
        <f>SUM(Y31:AH31)</f>
        <v>1781</v>
      </c>
      <c r="AL31" s="6">
        <f>SUM(AI31:AK31)</f>
        <v>3160</v>
      </c>
      <c r="AM31" s="6">
        <f>COUNT(E31:AH31)</f>
        <v>18</v>
      </c>
      <c r="AN31" s="8">
        <f>(AL31/AM31)</f>
        <v>175.55555555555554</v>
      </c>
    </row>
    <row r="32" spans="1:40" ht="12.75">
      <c r="A32" s="6">
        <v>29</v>
      </c>
      <c r="B32" s="7">
        <v>306</v>
      </c>
      <c r="C32" s="7" t="s">
        <v>49</v>
      </c>
      <c r="D32" s="7" t="s">
        <v>33</v>
      </c>
      <c r="E32" s="7">
        <v>184</v>
      </c>
      <c r="F32" s="7">
        <v>155</v>
      </c>
      <c r="G32" s="7">
        <v>235</v>
      </c>
      <c r="H32" s="7">
        <v>191</v>
      </c>
      <c r="I32" s="7">
        <v>251</v>
      </c>
      <c r="J32" s="7">
        <v>257</v>
      </c>
      <c r="K32" s="7">
        <v>164</v>
      </c>
      <c r="L32" s="7">
        <v>169</v>
      </c>
      <c r="M32" s="7">
        <v>154</v>
      </c>
      <c r="N32" s="7">
        <v>180</v>
      </c>
      <c r="O32" s="7">
        <v>154</v>
      </c>
      <c r="P32" s="7">
        <v>180</v>
      </c>
      <c r="Q32" s="7">
        <v>191</v>
      </c>
      <c r="R32" s="7">
        <v>136</v>
      </c>
      <c r="S32" s="7">
        <v>200</v>
      </c>
      <c r="T32" s="7">
        <v>178</v>
      </c>
      <c r="U32" s="7">
        <v>148</v>
      </c>
      <c r="V32" s="7">
        <v>188</v>
      </c>
      <c r="W32" s="7">
        <v>148</v>
      </c>
      <c r="X32" s="7">
        <v>162</v>
      </c>
      <c r="Y32" s="7">
        <v>147</v>
      </c>
      <c r="Z32" s="7">
        <v>152</v>
      </c>
      <c r="AA32" s="7">
        <v>181</v>
      </c>
      <c r="AB32" s="7">
        <v>157</v>
      </c>
      <c r="AC32" s="7">
        <v>177</v>
      </c>
      <c r="AD32" s="7">
        <v>154</v>
      </c>
      <c r="AE32" s="7">
        <v>152</v>
      </c>
      <c r="AF32" s="7">
        <v>188</v>
      </c>
      <c r="AG32" s="7">
        <v>176</v>
      </c>
      <c r="AH32" s="7">
        <v>154</v>
      </c>
      <c r="AI32" s="6">
        <f>SUM(E32:N32)</f>
        <v>1940</v>
      </c>
      <c r="AJ32" s="6">
        <f>SUM(O32:X32)</f>
        <v>1685</v>
      </c>
      <c r="AK32" s="6">
        <f>SUM(Y32:AH32)</f>
        <v>1638</v>
      </c>
      <c r="AL32" s="6">
        <f>SUM(AI32:AK32)</f>
        <v>5263</v>
      </c>
      <c r="AM32" s="6">
        <f>COUNT(E32:AH32)</f>
        <v>30</v>
      </c>
      <c r="AN32" s="8">
        <f>(AL32/AM32)</f>
        <v>175.43333333333334</v>
      </c>
    </row>
    <row r="33" spans="1:40" ht="12.75">
      <c r="A33" s="6">
        <v>30</v>
      </c>
      <c r="B33" s="7">
        <v>716</v>
      </c>
      <c r="C33" s="7" t="s">
        <v>47</v>
      </c>
      <c r="D33" s="7" t="s">
        <v>32</v>
      </c>
      <c r="E33" s="7">
        <v>164</v>
      </c>
      <c r="F33" s="7">
        <v>201</v>
      </c>
      <c r="G33" s="7">
        <v>168</v>
      </c>
      <c r="H33" s="7">
        <v>209</v>
      </c>
      <c r="I33" s="7">
        <v>164</v>
      </c>
      <c r="J33" s="7">
        <v>142</v>
      </c>
      <c r="K33" s="7">
        <v>169</v>
      </c>
      <c r="L33" s="7">
        <v>174</v>
      </c>
      <c r="M33" s="7">
        <v>146</v>
      </c>
      <c r="N33" s="7">
        <v>138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1675</v>
      </c>
      <c r="AJ33" s="6">
        <f>SUM(O33:X33)</f>
        <v>0</v>
      </c>
      <c r="AK33" s="6">
        <f>SUM(Y33:AH33)</f>
        <v>0</v>
      </c>
      <c r="AL33" s="6">
        <f>SUM(AI33:AK33)</f>
        <v>1675</v>
      </c>
      <c r="AM33" s="6">
        <f>COUNT(E33:AH33)</f>
        <v>10</v>
      </c>
      <c r="AN33" s="8">
        <f>(AL33/AM33)</f>
        <v>167.5</v>
      </c>
    </row>
    <row r="34" spans="1:40" ht="12.75">
      <c r="A34" s="6">
        <v>31</v>
      </c>
      <c r="B34" s="7">
        <v>2195</v>
      </c>
      <c r="C34" s="7" t="s">
        <v>48</v>
      </c>
      <c r="D34" s="7" t="s">
        <v>32</v>
      </c>
      <c r="E34" s="7">
        <v>152</v>
      </c>
      <c r="F34" s="7">
        <v>140</v>
      </c>
      <c r="G34" s="7">
        <v>165</v>
      </c>
      <c r="H34" s="7">
        <v>179</v>
      </c>
      <c r="I34" s="7">
        <v>183</v>
      </c>
      <c r="J34" s="7">
        <v>171</v>
      </c>
      <c r="K34" s="7">
        <v>147</v>
      </c>
      <c r="L34" s="7">
        <v>139</v>
      </c>
      <c r="M34" s="7">
        <v>157</v>
      </c>
      <c r="N34" s="7">
        <v>155</v>
      </c>
      <c r="O34" s="7">
        <v>179</v>
      </c>
      <c r="P34" s="7">
        <v>193</v>
      </c>
      <c r="Q34" s="7">
        <v>192</v>
      </c>
      <c r="R34" s="7">
        <v>210</v>
      </c>
      <c r="S34" s="7">
        <v>185</v>
      </c>
      <c r="T34" s="7">
        <v>155</v>
      </c>
      <c r="U34" s="7">
        <v>200</v>
      </c>
      <c r="V34" s="7">
        <v>174</v>
      </c>
      <c r="W34" s="7">
        <v>166</v>
      </c>
      <c r="X34" s="7">
        <v>172</v>
      </c>
      <c r="Y34" s="7">
        <v>130</v>
      </c>
      <c r="Z34" s="7">
        <v>154</v>
      </c>
      <c r="AA34" s="7">
        <v>167</v>
      </c>
      <c r="AB34" s="7">
        <v>196</v>
      </c>
      <c r="AC34" s="7">
        <v>164</v>
      </c>
      <c r="AD34" s="7">
        <v>175</v>
      </c>
      <c r="AE34" s="7">
        <v>212</v>
      </c>
      <c r="AF34" s="7">
        <v>177</v>
      </c>
      <c r="AG34" s="7">
        <v>107</v>
      </c>
      <c r="AH34" s="7">
        <v>122</v>
      </c>
      <c r="AI34" s="6">
        <f>SUM(E34:N34)</f>
        <v>1588</v>
      </c>
      <c r="AJ34" s="6">
        <f>SUM(O34:X34)</f>
        <v>1826</v>
      </c>
      <c r="AK34" s="6">
        <f>SUM(Y34:AH34)</f>
        <v>1604</v>
      </c>
      <c r="AL34" s="6">
        <f>SUM(AI34:AK34)</f>
        <v>5018</v>
      </c>
      <c r="AM34" s="6">
        <f>COUNT(E34:AH34)</f>
        <v>30</v>
      </c>
      <c r="AN34" s="8">
        <f>(AL34/AM34)</f>
        <v>167.26666666666668</v>
      </c>
    </row>
    <row r="35" spans="1:40" ht="12.75">
      <c r="A35" s="6">
        <v>32</v>
      </c>
      <c r="B35" s="7">
        <v>2757</v>
      </c>
      <c r="C35" s="7" t="s">
        <v>71</v>
      </c>
      <c r="D35" s="7" t="s">
        <v>35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144</v>
      </c>
      <c r="R35" s="7">
        <v>149</v>
      </c>
      <c r="S35" s="7">
        <v>196</v>
      </c>
      <c r="T35" s="7">
        <v>198</v>
      </c>
      <c r="U35" s="7">
        <v>140</v>
      </c>
      <c r="V35" s="7">
        <v>136</v>
      </c>
      <c r="W35" s="7">
        <v>153</v>
      </c>
      <c r="X35" s="7">
        <v>212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0</v>
      </c>
      <c r="AJ35" s="6">
        <f>SUM(O35:X35)</f>
        <v>1328</v>
      </c>
      <c r="AK35" s="6">
        <f>SUM(Y35:AH35)</f>
        <v>0</v>
      </c>
      <c r="AL35" s="6">
        <f>SUM(AI35:AK35)</f>
        <v>1328</v>
      </c>
      <c r="AM35" s="6">
        <f>COUNT(E35:AH35)</f>
        <v>8</v>
      </c>
      <c r="AN35" s="8">
        <f>(AL35/AM35)</f>
        <v>166</v>
      </c>
    </row>
    <row r="36" spans="1:40" ht="12.75">
      <c r="A36" s="6">
        <v>33</v>
      </c>
      <c r="B36" s="7">
        <v>1532</v>
      </c>
      <c r="C36" s="7" t="s">
        <v>54</v>
      </c>
      <c r="D36" s="7" t="s">
        <v>34</v>
      </c>
      <c r="E36" s="7">
        <v>169</v>
      </c>
      <c r="F36" s="7">
        <v>161</v>
      </c>
      <c r="G36" s="7"/>
      <c r="H36" s="7"/>
      <c r="I36" s="7">
        <v>189</v>
      </c>
      <c r="J36" s="7">
        <v>137</v>
      </c>
      <c r="K36" s="7"/>
      <c r="L36" s="7"/>
      <c r="M36" s="7"/>
      <c r="N36" s="7">
        <v>140</v>
      </c>
      <c r="O36" s="7"/>
      <c r="P36" s="7">
        <v>172</v>
      </c>
      <c r="Q36" s="7">
        <v>145</v>
      </c>
      <c r="R36" s="7"/>
      <c r="S36" s="7"/>
      <c r="T36" s="7"/>
      <c r="U36" s="7">
        <v>150</v>
      </c>
      <c r="V36" s="7">
        <v>179</v>
      </c>
      <c r="W36" s="7">
        <v>159</v>
      </c>
      <c r="X36" s="7">
        <v>133</v>
      </c>
      <c r="Y36" s="7"/>
      <c r="Z36" s="7"/>
      <c r="AA36" s="7"/>
      <c r="AB36" s="7">
        <v>134</v>
      </c>
      <c r="AC36" s="7"/>
      <c r="AD36" s="7"/>
      <c r="AE36" s="7">
        <v>170</v>
      </c>
      <c r="AF36" s="7">
        <v>156</v>
      </c>
      <c r="AG36" s="7"/>
      <c r="AH36" s="7"/>
      <c r="AI36" s="6">
        <f>SUM(E36:N36)</f>
        <v>796</v>
      </c>
      <c r="AJ36" s="6">
        <f>SUM(O36:X36)</f>
        <v>938</v>
      </c>
      <c r="AK36" s="6">
        <f>SUM(Y36:AH36)</f>
        <v>460</v>
      </c>
      <c r="AL36" s="6">
        <f>SUM(AI36:AK36)</f>
        <v>2194</v>
      </c>
      <c r="AM36" s="6">
        <f>COUNT(E36:AH36)</f>
        <v>14</v>
      </c>
      <c r="AN36" s="8">
        <f>(AL36/AM36)</f>
        <v>156.71428571428572</v>
      </c>
    </row>
    <row r="37" spans="1:40" ht="12.75">
      <c r="A37" s="6">
        <v>34</v>
      </c>
      <c r="B37" s="7">
        <v>1409</v>
      </c>
      <c r="C37" s="7" t="s">
        <v>63</v>
      </c>
      <c r="D37" s="7" t="s">
        <v>35</v>
      </c>
      <c r="E37" s="7">
        <v>152</v>
      </c>
      <c r="F37" s="7">
        <v>167</v>
      </c>
      <c r="G37" s="7"/>
      <c r="H37" s="7"/>
      <c r="I37" s="7">
        <v>178</v>
      </c>
      <c r="J37" s="7">
        <v>157</v>
      </c>
      <c r="K37" s="7">
        <v>135</v>
      </c>
      <c r="L37" s="7">
        <v>125</v>
      </c>
      <c r="M37" s="7">
        <v>178</v>
      </c>
      <c r="N37" s="7">
        <v>127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1219</v>
      </c>
      <c r="AJ37" s="6">
        <f>SUM(O37:X37)</f>
        <v>0</v>
      </c>
      <c r="AK37" s="6">
        <f>SUM(Y37:AH37)</f>
        <v>0</v>
      </c>
      <c r="AL37" s="6">
        <f>SUM(AI37:AK37)</f>
        <v>1219</v>
      </c>
      <c r="AM37" s="6">
        <f>COUNT(E37:AH37)</f>
        <v>8</v>
      </c>
      <c r="AN37" s="8">
        <f>(AL37/AM37)</f>
        <v>152.375</v>
      </c>
    </row>
    <row r="38" spans="1:40" ht="12.75">
      <c r="A38" s="6">
        <v>35</v>
      </c>
      <c r="B38" s="7">
        <v>91</v>
      </c>
      <c r="C38" s="7" t="s">
        <v>68</v>
      </c>
      <c r="D38" s="7" t="s">
        <v>33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>
        <v>140</v>
      </c>
      <c r="V38" s="7">
        <v>139</v>
      </c>
      <c r="W38" s="7">
        <v>148</v>
      </c>
      <c r="X38" s="7">
        <v>158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585</v>
      </c>
      <c r="AK38" s="6">
        <f>SUM(Y38:AH38)</f>
        <v>0</v>
      </c>
      <c r="AL38" s="6">
        <f>SUM(AI38:AK38)</f>
        <v>585</v>
      </c>
      <c r="AM38" s="6">
        <f>COUNT(E38:AH38)</f>
        <v>4</v>
      </c>
      <c r="AN38" s="8">
        <f>(AL38/AM38)</f>
        <v>146.25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2013-2014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2014-02-11T09:05:09Z</cp:lastPrinted>
  <dcterms:created xsi:type="dcterms:W3CDTF">1999-10-03T14:06:37Z</dcterms:created>
  <dcterms:modified xsi:type="dcterms:W3CDTF">2014-02-11T09:10:38Z</dcterms:modified>
  <cp:category/>
  <cp:version/>
  <cp:contentType/>
  <cp:contentStatus/>
</cp:coreProperties>
</file>